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8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9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10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11.xml" ContentType="application/vnd.openxmlformats-officedocument.drawing+xml"/>
  <Override PartName="/xl/worksheets/sheet25.xml" ContentType="application/vnd.openxmlformats-officedocument.spreadsheetml.worksheet+xml"/>
  <Override PartName="/xl/drawings/drawing12.xml" ContentType="application/vnd.openxmlformats-officedocument.drawing+xml"/>
  <Override PartName="/xl/worksheets/sheet26.xml" ContentType="application/vnd.openxmlformats-officedocument.spreadsheetml.worksheet+xml"/>
  <Override PartName="/xl/drawings/drawing13.xml" ContentType="application/vnd.openxmlformats-officedocument.drawing+xml"/>
  <Override PartName="/xl/worksheets/sheet27.xml" ContentType="application/vnd.openxmlformats-officedocument.spreadsheetml.worksheet+xml"/>
  <Override PartName="/xl/drawings/drawing14.xml" ContentType="application/vnd.openxmlformats-officedocument.drawing+xml"/>
  <Override PartName="/xl/worksheets/sheet28.xml" ContentType="application/vnd.openxmlformats-officedocument.spreadsheetml.worksheet+xml"/>
  <Override PartName="/xl/drawings/drawing15.xml" ContentType="application/vnd.openxmlformats-officedocument.drawing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1" lowestEdited="9.1" rupBuild="0.2902"/>
  <workbookPr/>
  <bookViews>
    <workbookView xWindow="0" yWindow="0" windowWidth="21825" windowHeight="11865" tabRatio="867" firstSheet="12" activeTab="17"/>
  </bookViews>
  <sheets>
    <sheet name="표지" sheetId="1" r:id="rId1"/>
    <sheet name="목차" sheetId="2" r:id="rId2"/>
    <sheet name="교구개황" sheetId="3" r:id="rId3"/>
    <sheet name="관할지역" sheetId="4" r:id="rId4"/>
    <sheet name="교구개황-1" sheetId="5" r:id="rId5"/>
    <sheet name="개황2" sheetId="6" r:id="rId6"/>
    <sheet name="신자증감" sheetId="7" r:id="rId7"/>
    <sheet name="남녀구분증감" sheetId="8" r:id="rId8"/>
    <sheet name="연령별-금년(남)" sheetId="9" r:id="rId9"/>
    <sheet name="연령별-금년(여)" sheetId="10" r:id="rId10"/>
    <sheet name="전년대비 및 공소" sheetId="11" r:id="rId11"/>
    <sheet name="신학생 (2)" sheetId="12" r:id="rId12"/>
    <sheet name="수도회" sheetId="13" r:id="rId13"/>
    <sheet name="성사사목(세례)" sheetId="14" r:id="rId14"/>
    <sheet name="세례자 연령별 구분(남자)" sheetId="15" r:id="rId15"/>
    <sheet name="세례자 연령별 구분 (여자)" sheetId="16" r:id="rId16"/>
    <sheet name="성사사목(2)" sheetId="17" r:id="rId17"/>
    <sheet name="냉담교우,주일미사" sheetId="18" r:id="rId18"/>
    <sheet name="성사사목(혼인)(3)" sheetId="19" r:id="rId19"/>
    <sheet name="영성(신심)" sheetId="20" r:id="rId20"/>
    <sheet name="영성(재교육) " sheetId="21" r:id="rId21"/>
    <sheet name="가톨릭학교(주일학교)" sheetId="22" r:id="rId22"/>
    <sheet name="가톨릭학교(주일학교) (2)" sheetId="23" r:id="rId23"/>
    <sheet name="가톨릭학교및 의료사업" sheetId="24" r:id="rId24"/>
    <sheet name="사회사업(1)" sheetId="25" r:id="rId25"/>
    <sheet name="사회사업(2)" sheetId="26" r:id="rId26"/>
    <sheet name="출판사업" sheetId="27" r:id="rId27"/>
    <sheet name="출판사업 (2)" sheetId="28" r:id="rId28"/>
    <sheet name="16" sheetId="29" r:id="rId29"/>
    <sheet name="17" sheetId="30" r:id="rId30"/>
    <sheet name="18" sheetId="31" r:id="rId31"/>
    <sheet name="Sheet1" sheetId="32" r:id="rId32"/>
    <sheet name="Sheet2" sheetId="33" r:id="rId33"/>
    <sheet name="Sheet3" sheetId="34" r:id="rId34"/>
    <sheet name="Sheet4" sheetId="35" r:id="rId35"/>
  </sheets>
  <definedNames>
    <definedName name="_xlnm.Print_Titles" localSheetId="5">'개황2'!$2:$3</definedName>
    <definedName name="_xlnm.Print_Titles" localSheetId="6">'신자증감'!$2:$5</definedName>
    <definedName name="_xlnm.Print_Titles" localSheetId="7">'남녀구분증감'!$2:$4</definedName>
    <definedName name="_xlnm.Print_Titles" localSheetId="8">'연령별-금년(남)'!$2:$3</definedName>
    <definedName name="_xlnm.Print_Titles" localSheetId="9">'연령별-금년(여)'!$2:$3</definedName>
    <definedName name="_xlnm.Print_Titles" localSheetId="11">'신학생 (2)'!$2:$5</definedName>
    <definedName name="_xlnm.Print_Titles" localSheetId="13">'성사사목(세례)'!$2:$4</definedName>
    <definedName name="_xlnm.Print_Titles" localSheetId="14">'세례자 연령별 구분(남자)'!$2:$3</definedName>
    <definedName name="_xlnm.Print_Titles" localSheetId="15">'세례자 연령별 구분 (여자)'!$2:$3</definedName>
    <definedName name="_xlnm.Print_Titles" localSheetId="16">'성사사목(2)'!$2:$4</definedName>
    <definedName name="_xlnm.Print_Titles" localSheetId="18">'성사사목(혼인)(3)'!$2:$2</definedName>
    <definedName name="_xlnm.Print_Titles" localSheetId="19">'영성(신심)'!$2:$3</definedName>
    <definedName name="_xlnm.Print_Titles" localSheetId="20">'영성(재교육) '!$2:$3</definedName>
    <definedName name="_xlnm.Print_Titles" localSheetId="21">'가톨릭학교(주일학교)'!$2:$4</definedName>
    <definedName name="_xlnm.Print_Titles" localSheetId="22">'가톨릭학교(주일학교) (2)'!$2:$4</definedName>
  </definedNames>
  <calcPr calcId="145621"/>
</workbook>
</file>

<file path=xl/sharedStrings.xml><?xml version="1.0" encoding="utf-8"?>
<sst xmlns="http://schemas.openxmlformats.org/spreadsheetml/2006/main" count="3215" uniqueCount="782">
  <si>
    <t>창원시 마산합포구 월영1동,해운동일부,대내동일부,대외동,화영동,청계동,홍문동,대창동,문화동,신월동,반월동,중앙동1,2가,월포동,월남동, 창포동,장군동1,2,3가,평화동,신창동 전역</t>
  </si>
  <si>
    <t>■ 통계 Ⅳ : 성사사목(혼인) (4)   ‥‥ ‥ ‥ 32</t>
  </si>
  <si>
    <t>■ 통계 Ⅳ : 성사사목(세례) (1)   ‥‥ ‥ ‥ 22</t>
  </si>
  <si>
    <t>*본당 관할 인구 수의 합계와 총 면적은 통계청의 자료 기재</t>
  </si>
  <si>
    <t>여  성  복  지  ( 부  녀  자  복  지  시  설 )</t>
  </si>
  <si>
    <t>청       소       년       복       지</t>
  </si>
  <si>
    <t>■ 통계 Ⅴ : 영성(재교육)  (2)   ‥‥ ‥ ‥ 36</t>
  </si>
  <si>
    <t>통계Ⅵ : 가톨릭학교(주일학교 대상자 연령별 구분) (2)</t>
  </si>
  <si>
    <t>전년도 대비 총수의 증감   ‥‥ ‥ ‥ 18</t>
  </si>
  <si>
    <t>■ 통계 Ⅸ : 출판사업   ‥‥ ‥ ‥ 46</t>
  </si>
  <si>
    <t>창원시 성산구 반지동, 반림동, 용호동, 중앙동</t>
  </si>
  <si>
    <t>거창군 전역(위천면, 고제면, 북상면 제외)</t>
  </si>
  <si>
    <t>함양군 전역(안의면, 사하면, 사상면 제외)</t>
  </si>
  <si>
    <t>진                       료</t>
  </si>
  <si>
    <t xml:space="preserve"> 세례자 연령별 구분(남자)   ‥‥ ‥ ‥ 24</t>
  </si>
  <si>
    <t>창원시 진해구 덕산동,자은동,풍호동,장암동전역,이동.석동일부,성내동,서중동,남문동,북부동,마천동,남양동</t>
  </si>
  <si>
    <r>
      <rPr>
        <b/>
        <sz val="14"/>
        <color rgb="FF000000"/>
        <rFont val="돋움"/>
        <family val="2"/>
      </rPr>
      <t>통계 Ⅷ : 사회사업 (2)</t>
    </r>
    <r>
      <rPr>
        <sz val="14"/>
        <color rgb="FF000000"/>
        <rFont val="돋움"/>
        <family val="2"/>
      </rPr>
      <t xml:space="preserve"> </t>
    </r>
    <r>
      <rPr>
        <sz val="9"/>
        <color rgb="FF000000"/>
        <rFont val="돋움"/>
        <family val="2"/>
      </rPr>
      <t>(아동.청소년.여성.노인.장애인단체.만성질환자.정신질환자.부랑인 수용시설)</t>
    </r>
  </si>
  <si>
    <t>창원시 의창구 명서1동,명서2동,명곡동,봉곡동전역,대원동전역,도계동일부,사림동일부, 팔용동 가구거리</t>
  </si>
  <si>
    <t>■ 개황 2 : 면적, 인구, 신자, 세대수, 신부, 수사, 수녀, 공소수   ‥‥ ‥ ‥ 8</t>
  </si>
  <si>
    <t>■ 통계 Ⅵ : 가톨릭학교(유치원, 어린이집, 중학교, 고등학교) (3)   ‥‥ ‥ ‥ 42</t>
  </si>
  <si>
    <t>장         애         인         복         지</t>
  </si>
  <si>
    <t>창원시 마산회원구 회원2동 전역,교원동전역,한효APT,회원1동일부, 교방동일부</t>
  </si>
  <si>
    <t>창원시 마산회원구 산호1,2동,봉암동전역,회원1동,양덕3동일부, 그 외 일부</t>
  </si>
  <si>
    <t>창원시 마산합포구 완월동,자산동전역,중앙동,장군동,신흥동,신월동,대성동 일부</t>
  </si>
  <si>
    <t>창녕읍 고암면,대지면,대합면,성산면,이방면,유어면,의령군 낙서면 여의리일부</t>
  </si>
  <si>
    <t>도       시       빈       민       복       지</t>
  </si>
  <si>
    <t>창원시 마산합포구 상남1동 전역,상남2동 전역,교방동전역,회원1동,산호동일부</t>
  </si>
  <si>
    <t>종  합  사  회  복  지  상  담  소 ( 노  동  복  지 )</t>
  </si>
  <si>
    <t>관             할             지             역</t>
  </si>
  <si>
    <t>통영시 정량동,태평동,동호동,문화동,중앙동,항남동,서호동,명정동,도천동,욕지면</t>
  </si>
  <si>
    <t>밀양시 하남읍 수산리(시동1.2.3동,시서,내서,내동,동촌),명례리(상촌동,평지동,도암동,예동동,해동동,대성동,칠정동),초동면 전역</t>
  </si>
  <si>
    <t>■ 통계 Ⅲ : 교구 설립 수도회 (2) 남자   ‥‥ ‥ ‥ 21</t>
  </si>
  <si>
    <t>■ 통계 Ⅲ : 교황청 설립 수도회 (3) 여자   ‥‥ ‥ ‥ 21</t>
  </si>
  <si>
    <t>■ 통계 Ⅴ : 영성(신심, 사도직단체)  (1)   ‥‥ ‥ ‥ 34</t>
  </si>
  <si>
    <t>사천시 선구동,동서동,동서금동,벌리동,향촌동,남양1.2동,용강동 전역</t>
  </si>
  <si>
    <t>거제시 고현동 일부, 장평동, 하청공소 관할 전역(외포출장소 제외)</t>
  </si>
  <si>
    <t>김해시 생림면(도요리 제외) 전역, 한림면 전역(장방 일부와 가동제외)</t>
  </si>
  <si>
    <t>■ 통계 Ⅲ : 교구 설립 수도회 (4) 여자   ‥‥ ‥ ‥ 21</t>
  </si>
  <si>
    <t>함양군 안의면, 사하면, 서상면, 거창군 위천면, 고제면, 북상면 전역</t>
  </si>
  <si>
    <t>■ 통계 Ⅵ : 가톨릭학교(주일학교) (1)   ‥‥ ‥ ‥ 38</t>
  </si>
  <si>
    <t>창원시 진해구 웅천동, 웅동1동, 웅동2동 전역</t>
  </si>
  <si>
    <t>진주시 상평동전역,상대1동 전역, 상대 2동 일부</t>
  </si>
  <si>
    <t>■ 통계 Ⅳ : 성사사목 (3) 주소확인, 거주미상, 주일미사  ‥‥ ‥ ‥30</t>
  </si>
  <si>
    <t>타교구                                        (8)</t>
  </si>
  <si>
    <t>■ 통계 Ⅰ: 신자 연령별 구분 (3). 전년도 총수(여자)   ‥‥ ‥ ‥ 16</t>
  </si>
  <si>
    <t>창원시 성산구 사파동, 신월동, 용호동, 중앙동, 남양동, 상남동, 사림동 일부</t>
  </si>
  <si>
    <t>거제시 거제면 동상리,서상리,남동리,서정리,서원리,동림리,산촌전역,명진 남정부락</t>
  </si>
  <si>
    <t>■ 통계 Ⅵ : 가톨릭학교(주일학교 대상자 연령별 구분) (2)   ‥‥ ‥ ‥ 40</t>
  </si>
  <si>
    <t>하동군 하동읍,화계면,악양면,청암면,적량면,황천면 전역,고전면(전도,신월) 일부</t>
  </si>
  <si>
    <t>■ 통계 Ⅰ: 신자 연령별 구분 (3). 금년도 총수(남자)   ‥‥ ‥ ‥ 14</t>
  </si>
  <si>
    <t>교구내                                    (136)</t>
  </si>
  <si>
    <t>무          료          급          식          소</t>
  </si>
  <si>
    <t>개황 2   면적 · 인구 · 신자 · 세대수 · 신부 · 수사 · 수녀  · 공소수</t>
  </si>
  <si>
    <t>창원시 마산회원구  내서읍 호계리, 중리, 예곡리, 용담리, 평성리, 함안오곡리 일부</t>
  </si>
  <si>
    <t>창원시 진해구 근화동,대영동,대죽동,무송동,대흥동,광화동,부흥동,수송동,속천동,송학동,안곡동,인의동,익선동,인사동,제황산동,숭인동, 중평동,중앙동,충의동,창선동,평안동,통신동,충무동,회현동 전역</t>
  </si>
  <si>
    <t>한국인 사제                                                                                  (192)</t>
  </si>
  <si>
    <t>경남 거제시,사천시,진주시, 통영시,창원시 전역,김해시일부(진영읍,진례면,생림면(도요리제외), 한림면전역),밀양시 일부(하남읍,초동면전역), 거창군,고성군,남해군,산청군,의령군,창녕군,하동군,함안군, 함양군,합천군전역 (10개군과 5개시전역, 2개시일부)</t>
  </si>
  <si>
    <t>진주시 문산읍 소문리,삼곡리,정동,갈촌,인담,진성,사봉,일.이반성, 충무공, 진주복지원 전역</t>
  </si>
  <si>
    <t>창원시 의창구 소답동,중동,북동,도계동,북면전역, 서상동 일부, 사화동 일부, 동정동 일부</t>
  </si>
  <si>
    <t>기   타                                        (7)</t>
  </si>
  <si>
    <t>재외국                                         (13)</t>
  </si>
  <si>
    <t>고성군 전역(개천면,영오면 제외). 통영시 광도면 황리 전역</t>
  </si>
  <si>
    <t>진주시 장재동, 집현면, 신당리,죽산리,월평리,봉강리 전역</t>
  </si>
  <si>
    <t>사천시 사천읍,정동면,추동면,용현면,사남면 전역,한주빌아트</t>
  </si>
  <si>
    <t>창원시 성산구 사림동, 봉림동, 봉곡동 일부, 반지동 일부</t>
  </si>
  <si>
    <t>통영시 북신동,무전동,용남면,광도면 황리 제외,도산면 전역</t>
  </si>
  <si>
    <t>창원시 마산합포구 동성동,창동,남성동,서성동,수성동,부림동,추산동,신포동,구산면전역,중성동,성호동,오동동일부</t>
  </si>
  <si>
    <t>창원시 의창구 팔용동 전역(가구거리 제외), 반계동 전역, 서상동 일부, 중동 일부, 사화동 일부, 동정동 일부</t>
  </si>
  <si>
    <t>창원시 성산구 반월동,월림동,창곡동,신촌동,양곡동,웅남동,적현동,귀현동,귀곡동,귀산동 전역</t>
  </si>
  <si>
    <t>창원시 마산합포구 월영동 일부,해운동 일부,가포동, 현동, 덕동, 우산동,  대내동 전역</t>
  </si>
  <si>
    <t>창원시 마산회원구 양덕 1,2,3동, 석전2동(일우근주맨션 ~ 광명촌 제외),합성1,2동일부</t>
  </si>
  <si>
    <t>진주시 옥봉동,봉래동,수정동,장대동,상봉동동,대안동,중안동,동성동,본성동,평안동,계동 전역</t>
  </si>
  <si>
    <t>진주시 상대동 일부,하대동,초전동 전역, 대곡면 광석리 진주교도소,프란치스코 노인 요양원</t>
  </si>
  <si>
    <t>■ 통계 Ⅳ : 성사사목 (2) 견진자, 병자성사, 첫영성체, 판공성사  ‥‥ ‥ ‥28</t>
  </si>
  <si>
    <t>교 구 소 속                                                         (164)</t>
  </si>
  <si>
    <t>비수계신자(냉담교우)</t>
  </si>
  <si>
    <t>35 - 39세</t>
  </si>
  <si>
    <t>이  용  자  수</t>
  </si>
  <si>
    <t>성베네딕도왜관수도회</t>
  </si>
  <si>
    <t>연중    총수</t>
  </si>
  <si>
    <t>진해 장애인 복지관</t>
  </si>
  <si>
    <t>해담지역아동센터</t>
  </si>
  <si>
    <t>85 - 89세</t>
  </si>
  <si>
    <t>성심의프란치스꼬수녀회</t>
  </si>
  <si>
    <t>총       계</t>
  </si>
  <si>
    <t>바오로     특전혼</t>
  </si>
  <si>
    <t>예수성심전교수녀회</t>
  </si>
  <si>
    <t>양곡샛별어린이집</t>
  </si>
  <si>
    <t>합       계</t>
  </si>
  <si>
    <t>총        계</t>
  </si>
  <si>
    <t>해바라기 쉼자리</t>
  </si>
  <si>
    <t>하동 자활후견기관</t>
  </si>
  <si>
    <t>가르멜의모후수녀회</t>
  </si>
  <si>
    <t>통영시종합사회복지관</t>
  </si>
  <si>
    <t>사       망</t>
  </si>
  <si>
    <t>가르멜여자수도회</t>
  </si>
  <si>
    <t>예수의까리따스수녀회</t>
  </si>
  <si>
    <t>프란치스꼬 노인요양원</t>
  </si>
  <si>
    <t>경남미혼모지원센터</t>
  </si>
  <si>
    <t>25 - 29세</t>
  </si>
  <si>
    <t>한울타리 (진주)</t>
  </si>
  <si>
    <t>45 - 49세</t>
  </si>
  <si>
    <t>미리내성모성심수녀회</t>
  </si>
  <si>
    <t>김해시 진례면 전역</t>
  </si>
  <si>
    <t>사천 자활후견기관</t>
  </si>
  <si>
    <t>진주 자활후견기관</t>
  </si>
  <si>
    <t>창원 여성의 집</t>
  </si>
  <si>
    <t>늘품직업재활센터</t>
  </si>
  <si>
    <t>마산 장애인복지관</t>
  </si>
  <si>
    <t>빛누리다문화가족상담소</t>
  </si>
  <si>
    <t>함안 자활후견기관</t>
  </si>
  <si>
    <t>마산가정상담센터</t>
  </si>
  <si>
    <t>마산 자활후견기관</t>
  </si>
  <si>
    <t>명 서 동 성 당</t>
  </si>
  <si>
    <t>천주교 마산교구</t>
  </si>
  <si>
    <t>3. 본당 및 공소수</t>
  </si>
  <si>
    <t>진주시 금산면 전역</t>
  </si>
  <si>
    <t>성지여자고등학교</t>
  </si>
  <si>
    <t>영원한도움의성모수녀회</t>
  </si>
  <si>
    <t>마음의집 의료복지</t>
  </si>
  <si>
    <t>증 감 률(%)</t>
  </si>
  <si>
    <t>교구 관할 지역</t>
  </si>
  <si>
    <t>종  신  서  원</t>
  </si>
  <si>
    <t>사랑의씨튼수녀회</t>
  </si>
  <si>
    <t>유  기  서  원</t>
  </si>
  <si>
    <t>진해노인통합지원센터</t>
  </si>
  <si>
    <t>■ 교구 관할 지역</t>
  </si>
  <si>
    <t>전년도   총  수</t>
  </si>
  <si>
    <t>그리스도의성혈흠숭회</t>
  </si>
  <si>
    <t>예수까리따스우애회</t>
  </si>
  <si>
    <t>한국순교복자수녀회</t>
  </si>
  <si>
    <t>15 - 19세</t>
  </si>
  <si>
    <t>통계 Ⅸ : 출판사업</t>
  </si>
  <si>
    <t>창원시장애인종합복지관</t>
  </si>
  <si>
    <t>80 - 84세</t>
  </si>
  <si>
    <t>통계Ⅴ : 영성(재교육)  (2)</t>
  </si>
  <si>
    <t>■ 교구 개황   ‥‥ ‥ ‥ 5</t>
  </si>
  <si>
    <t>관    할    면    적</t>
  </si>
  <si>
    <t>(2015. 12. 31. 현재)</t>
  </si>
  <si>
    <t>감                소</t>
  </si>
  <si>
    <t>통계Ⅳ : 성사사목(혼인) (4)</t>
  </si>
  <si>
    <t>통영시조합사회복지관 재가복지센터</t>
  </si>
  <si>
    <t>진주시 망경동,강남동,주약동,나동면</t>
  </si>
  <si>
    <t>증               가</t>
  </si>
  <si>
    <t>김해시 진영읍, 창원시 대산면 전역</t>
  </si>
  <si>
    <t>통계Ⅰ: 공소 신자수  (5)</t>
  </si>
  <si>
    <t>1. 관할면적 및 총인구, 총신자수</t>
  </si>
  <si>
    <t>직              원</t>
  </si>
  <si>
    <t>통계Ⅳ  성사사목(세례) (1)</t>
  </si>
  <si>
    <t>마     산     교     구</t>
  </si>
  <si>
    <t>통계Ⅴ : 영성(신심,사도직 단체)  (1)</t>
  </si>
  <si>
    <t>■ 통계 Ⅱ : 신학생   ‥‥ ‥ ‥ 19</t>
  </si>
  <si>
    <t>구분                    증감</t>
  </si>
  <si>
    <t xml:space="preserve"> 세례자 연령별 구분(여자)   ‥‥ ‥ ‥ 26</t>
  </si>
  <si>
    <t>통계 Ⅲ : 교황청 설립 수도회 (1) 남자</t>
  </si>
  <si>
    <t>창원시 마산합포구 진동면,진북면,진전면 전역</t>
  </si>
  <si>
    <t>■ 통계 Ⅶ : 의료사업   ‥‥ ‥ ‥ 42</t>
  </si>
  <si>
    <t>진주시 가좌동, 호탄동, 정촌면, 내동면 전역</t>
  </si>
  <si>
    <t>직                       원</t>
  </si>
  <si>
    <t>통계 Ⅲ : 교황청 설립 수도회 (3) 여자</t>
  </si>
  <si>
    <t>■ 통계 Ⅲ : 교황청 설립 수도회 (1) 남자   ‥‥ ‥ ‥ 21</t>
  </si>
  <si>
    <t>창녕군 남지읍 전역,도천면일부,영산면,길곡면,부곡면,계성면,장마면</t>
  </si>
  <si>
    <t>통영시 도남동,봉평동,미수1.2동,당동,인평동,산양읍,사량면 전역</t>
  </si>
  <si>
    <t>■ 통계 Ⅰ: 신자 남녀 구분 . 증감 (2)   ‥‥ ‥ ‥ 12</t>
  </si>
  <si>
    <t>나     환     자     복     지     시     설</t>
  </si>
  <si>
    <t>금년도    증감률(%)</t>
  </si>
  <si>
    <t>진   주   지   구</t>
  </si>
  <si>
    <t>연말        현재</t>
  </si>
  <si>
    <t>근      본 유효화혼</t>
  </si>
  <si>
    <t>마리아의전교자프란치스꼬수녀회</t>
  </si>
  <si>
    <t>유   기   서   원</t>
  </si>
  <si>
    <t>나자렛 성가정 노인복지 센터</t>
  </si>
  <si>
    <t>합          계</t>
  </si>
  <si>
    <t>올리베따노성베네딕도수녀회</t>
  </si>
  <si>
    <r>
      <rPr>
        <b/>
        <sz val="12"/>
        <color rgb="FF000000"/>
        <rFont val="돋움"/>
        <family val="2"/>
      </rPr>
      <t xml:space="preserve">5. 신자 </t>
    </r>
    <r>
      <rPr>
        <b/>
        <sz val="16"/>
        <color rgb="FF000000"/>
        <rFont val="돋움"/>
        <family val="2"/>
      </rPr>
      <t>·</t>
    </r>
    <r>
      <rPr>
        <b/>
        <sz val="12"/>
        <color rgb="FF000000"/>
        <rFont val="돋움"/>
        <family val="2"/>
      </rPr>
      <t xml:space="preserve"> 인구 현황</t>
    </r>
  </si>
  <si>
    <t>수용인원(비고 - 연이용자)</t>
  </si>
  <si>
    <t>여성긴급전화1366경남센터</t>
  </si>
  <si>
    <t>예수의 작은마을,천사의 집</t>
  </si>
  <si>
    <t>단      순 유효화혼</t>
  </si>
  <si>
    <t>합           계</t>
  </si>
  <si>
    <t>통계 Ⅷ : 사회사업 (1)</t>
  </si>
  <si>
    <t>통계Ⅳ: 성사사목 (2)</t>
  </si>
  <si>
    <t>전년도 대비 총수의 증감</t>
  </si>
  <si>
    <t>원     아     수</t>
  </si>
  <si>
    <t>교     사     수</t>
  </si>
  <si>
    <t>세례자 연령별 구분(남자)</t>
  </si>
  <si>
    <t>판   공   성   사</t>
  </si>
  <si>
    <t>수 도 회 소 속 사 제</t>
  </si>
  <si>
    <t>수     도     회</t>
  </si>
  <si>
    <t>햇살지기 주간보호 센터</t>
  </si>
  <si>
    <t>학          생</t>
  </si>
  <si>
    <t>종   신   서   원</t>
  </si>
  <si>
    <t>창원시진해종합사회복지관</t>
  </si>
  <si>
    <t>마리아사업회(포콜라레)</t>
  </si>
  <si>
    <t>나자렛 노인 복지 센터</t>
  </si>
  <si>
    <t>엄률시토회(트라피스트수녀회)</t>
  </si>
  <si>
    <t>경상남도 장애인 복지관</t>
  </si>
  <si>
    <t>혼인무효   판     결</t>
  </si>
  <si>
    <t>전          입</t>
  </si>
  <si>
    <t>올리베따노성베네딕도수도회</t>
  </si>
  <si>
    <t>장애 전담 보배어린이집</t>
  </si>
  <si>
    <t>총인구 대비 신자 비율</t>
  </si>
  <si>
    <t>증     가     수</t>
  </si>
  <si>
    <t>경남 진해 시니어 클럽</t>
  </si>
  <si>
    <t>개황1   본당별 관할 지역</t>
  </si>
  <si>
    <t>세례자 연령별 구분(여자)</t>
  </si>
  <si>
    <t>거제시 하청면, 장목면</t>
  </si>
  <si>
    <t>통계Ⅳ: 성사사목 (3)</t>
  </si>
  <si>
    <t>6. 비수계 신자 현황</t>
  </si>
  <si>
    <t>감     소     수</t>
  </si>
  <si>
    <t>창   원   지   구</t>
  </si>
  <si>
    <t>통계 Ⅶ  : 의료사업</t>
  </si>
  <si>
    <t>한국가톨릭성령쇄신봉사자협의회</t>
  </si>
  <si>
    <t>통계Ⅰ: 신자증감 (1)</t>
  </si>
  <si>
    <t>창원시 의창구 동읍 전역</t>
  </si>
  <si>
    <t>툿찡포교성베네딕도수녀회</t>
  </si>
  <si>
    <t>거주미상</t>
  </si>
  <si>
    <t>레지오 마리애</t>
  </si>
  <si>
    <t>창원 성심원</t>
  </si>
  <si>
    <t>■ 통계 Ⅷ : 사회사업 (1)   ‥‥ ‥ ‥ 43</t>
  </si>
  <si>
    <t>창원시 성산구 대방동,안민동,삼정자동,불모산동,천선동전역</t>
  </si>
  <si>
    <t>■ 통계 Ⅷ : 사회사업 (2)   ‥‥ ‥ ‥  43</t>
  </si>
  <si>
    <t>■ 통계 Ⅰ:  공소 신자수 (5)   ‥‥ ‥ ‥ 18</t>
  </si>
  <si>
    <t>■ 개황 1 : 본당별 관할 지역   ‥‥ ‥ ‥ 7</t>
  </si>
  <si>
    <t>■ 통계 Ⅰ: 신자증감 (1)   ‥‥ ‥ ‥ 10</t>
  </si>
  <si>
    <t xml:space="preserve">행        려        시        설   </t>
  </si>
  <si>
    <t>의령군(지정면 성당리,마산리,낙서면 여의리 제외) 전역</t>
  </si>
  <si>
    <t>노        인        복        지</t>
  </si>
  <si>
    <t>창원시 진해구 경화동전역,태백동일부,이동일부,석동일부</t>
  </si>
  <si>
    <t>창원시 성산구 가음동,남산동,남양동,대방동,내동,외동전역</t>
  </si>
  <si>
    <t>거제시 고현동 일부, 상문동, 수양동, 연초면 전역</t>
  </si>
  <si>
    <t>창원시 마산회원구 석전1동전역,석전2동일부,회성동일부</t>
  </si>
  <si>
    <t>통계Ⅰ: 신자 연령별 구분 (3) - 금년도 총수(여)</t>
  </si>
  <si>
    <t>통계Ⅰ: 신자 연령별 구분 (3) - 금년도 총수(남)</t>
  </si>
  <si>
    <t>함안군 가야읍,산인면,법수면,군북면,함안면,여항면 전역</t>
  </si>
  <si>
    <t>세             례             자</t>
  </si>
  <si>
    <t>구                             분</t>
  </si>
  <si>
    <t>함안군 대산면,의령군 지정면 성당리,정곡면 마산리 전역</t>
  </si>
  <si>
    <t>거제시 장승포동,마전동,옥명동,능포동 전역,아주동 일부</t>
  </si>
  <si>
    <t>하동군 진교면,금남면,금성면,전도면,양보면,북천면,옥종면</t>
  </si>
  <si>
    <t>말씀의성모영보수녀회</t>
  </si>
  <si>
    <t>생명터미혼모자의집</t>
  </si>
  <si>
    <t>교적   재작성</t>
  </si>
  <si>
    <t>창원성산종합사회복지관</t>
  </si>
  <si>
    <t>늘푸른지역아동센터</t>
  </si>
  <si>
    <t>나자렛 요양 센터</t>
  </si>
  <si>
    <t>작은형제관상선교회</t>
  </si>
  <si>
    <t>교  구  합  계</t>
  </si>
  <si>
    <t>본      당</t>
  </si>
  <si>
    <t>교  구  인  구</t>
  </si>
  <si>
    <t>마음의집 여가복지</t>
  </si>
  <si>
    <t>사   제   수</t>
  </si>
  <si>
    <t xml:space="preserve">    구    분</t>
  </si>
  <si>
    <t>샬트르성바오로수녀회</t>
  </si>
  <si>
    <t>세  례  구  분</t>
  </si>
  <si>
    <t>전       출</t>
  </si>
  <si>
    <t>합         계</t>
  </si>
  <si>
    <t>칠원샛별어린이집</t>
  </si>
  <si>
    <t>전 년 도 총 수</t>
  </si>
  <si>
    <t>총   인   구</t>
  </si>
  <si>
    <t>9,054.46㎢</t>
  </si>
  <si>
    <t>한울타리 (마산)</t>
  </si>
  <si>
    <t>40 - 44세</t>
  </si>
  <si>
    <t>돌봄재가장기요양기관</t>
  </si>
  <si>
    <t>총  수  증  감</t>
  </si>
  <si>
    <t>교구 주보 발행 부수</t>
  </si>
  <si>
    <t>90 - 94세</t>
  </si>
  <si>
    <t>한울타리 (통영)</t>
  </si>
  <si>
    <t>합천 자활후견기관</t>
  </si>
  <si>
    <t>작은자매관상선교회</t>
  </si>
  <si>
    <t>고성 자활후견기관</t>
  </si>
  <si>
    <t>55 - 59세</t>
  </si>
  <si>
    <t>남  녀  구  분</t>
  </si>
  <si>
    <t>소공동체모임길잡이</t>
  </si>
  <si>
    <t>나자렛예수수녀회</t>
  </si>
  <si>
    <t>95 - 99세</t>
  </si>
  <si>
    <t>60 - 64세</t>
  </si>
  <si>
    <t>함안성모어린이집</t>
  </si>
  <si>
    <t>무지개 뜨는 쉼자리</t>
  </si>
  <si>
    <t>가정폭력 상담소</t>
  </si>
  <si>
    <t>성빈첸시오아바오로회</t>
  </si>
  <si>
    <t>4. 신자 증감 내역</t>
  </si>
  <si>
    <t>창원 파티마 병원</t>
  </si>
  <si>
    <t>금년도   총수</t>
  </si>
  <si>
    <t>증   감  수</t>
  </si>
  <si>
    <t>65 - 69세</t>
  </si>
  <si>
    <t>거제시 일운면 전역</t>
  </si>
  <si>
    <t>신      자</t>
  </si>
  <si>
    <t>금 년 도 총 수</t>
  </si>
  <si>
    <t>전 년 도  총 수</t>
  </si>
  <si>
    <t>통계Ⅱ: 신학생</t>
  </si>
  <si>
    <t>사      망</t>
  </si>
  <si>
    <t>마음의집 재가복지</t>
  </si>
  <si>
    <t>증가     총계</t>
  </si>
  <si>
    <t>70 - 74세</t>
  </si>
  <si>
    <t>감소      총계</t>
  </si>
  <si>
    <t>진해 자활후견기관</t>
  </si>
  <si>
    <t>하동은빛노인복지센터</t>
  </si>
  <si>
    <t>교  구  신  자</t>
  </si>
  <si>
    <t>외국인사제(2)</t>
  </si>
  <si>
    <t xml:space="preserve">본당      </t>
  </si>
  <si>
    <t>교 구 소 속 사 제</t>
  </si>
  <si>
    <t>금 년 도  총 수</t>
  </si>
  <si>
    <t>합        계</t>
  </si>
  <si>
    <t>거창성당무료급식소</t>
  </si>
  <si>
    <t>가톨릭상담영성센터</t>
  </si>
  <si>
    <t>통계 Ⅵ : 가톨릭학교(어린이집) (3)</t>
  </si>
  <si>
    <t>통계 Ⅵ : 가톨릭학교(중학교) (4)</t>
  </si>
  <si>
    <t>진주시 상봉서동일부,화인APT, 상봉1.2APT,상봉한주APT,상봉동동,봉곡동일부,인사동일부,남성동,유곡동,명석면전역</t>
  </si>
  <si>
    <t>창원시 마산회원구 구암1,2동전역,합성1동(130이후 번지 제외),합성2동(322이후 번지 제외), 창원 소계동 전역</t>
  </si>
  <si>
    <t>창원시 마산회원구 내서읍/삼정리, 수곡리, 안곡리, 안성리, 옥정리, 용담리, 죽암리, 중리, 평성리, 호계리 전역</t>
  </si>
  <si>
    <t>명</t>
  </si>
  <si>
    <t>연도</t>
  </si>
  <si>
    <t>휴학</t>
  </si>
  <si>
    <t>명서동</t>
  </si>
  <si>
    <t>기타</t>
  </si>
  <si>
    <t>남</t>
  </si>
  <si>
    <t>가지리</t>
  </si>
  <si>
    <t>태평동</t>
  </si>
  <si>
    <t>신자수</t>
  </si>
  <si>
    <t>편입생</t>
  </si>
  <si>
    <t>회원동</t>
  </si>
  <si>
    <t>실증가</t>
  </si>
  <si>
    <t>망경동</t>
  </si>
  <si>
    <t>:</t>
  </si>
  <si>
    <t>총 수</t>
  </si>
  <si>
    <t>신 부</t>
  </si>
  <si>
    <t>추정</t>
  </si>
  <si>
    <t>본 당</t>
  </si>
  <si>
    <t>3학년</t>
  </si>
  <si>
    <t>⑵</t>
  </si>
  <si>
    <t>참여자</t>
  </si>
  <si>
    <t>부제</t>
  </si>
  <si>
    <t>0-4</t>
  </si>
  <si>
    <t>제적생</t>
  </si>
  <si>
    <t>총계</t>
  </si>
  <si>
    <t>여의리</t>
  </si>
  <si>
    <t>세대수</t>
  </si>
  <si>
    <t>양덕동</t>
  </si>
  <si>
    <t>중앙동</t>
  </si>
  <si>
    <t>울타리</t>
  </si>
  <si>
    <t>3지역</t>
  </si>
  <si>
    <t>편입학</t>
  </si>
  <si>
    <t>구</t>
  </si>
  <si>
    <t>산호동</t>
  </si>
  <si>
    <t>5-9</t>
  </si>
  <si>
    <t>월남동</t>
  </si>
  <si>
    <t>가좌동</t>
  </si>
  <si>
    <t>복학생</t>
  </si>
  <si>
    <t>⑴</t>
  </si>
  <si>
    <t>어른</t>
  </si>
  <si>
    <t>가음동</t>
  </si>
  <si>
    <t>반 석</t>
  </si>
  <si>
    <t>구암동</t>
  </si>
  <si>
    <t>덕산동</t>
  </si>
  <si>
    <t>대학원</t>
  </si>
  <si>
    <t>1학년</t>
  </si>
  <si>
    <t>4학년</t>
  </si>
  <si>
    <t>2지역</t>
  </si>
  <si>
    <t>2학년</t>
  </si>
  <si>
    <t>재적생</t>
  </si>
  <si>
    <t>지세포</t>
  </si>
  <si>
    <t>사림동</t>
  </si>
  <si>
    <t>미신자</t>
  </si>
  <si>
    <t>장승포</t>
  </si>
  <si>
    <t>상남동</t>
  </si>
  <si>
    <t>공소수</t>
  </si>
  <si>
    <t>신입생</t>
  </si>
  <si>
    <t>증감수</t>
  </si>
  <si>
    <t>비율</t>
  </si>
  <si>
    <t>상평동</t>
  </si>
  <si>
    <t>팔용동</t>
  </si>
  <si>
    <t>봉곡동</t>
  </si>
  <si>
    <t>역</t>
  </si>
  <si>
    <t>칠암동</t>
  </si>
  <si>
    <t>견진자</t>
  </si>
  <si>
    <t>신안동</t>
  </si>
  <si>
    <t>연 도</t>
  </si>
  <si>
    <t>새생명</t>
  </si>
  <si>
    <t>수 녀</t>
  </si>
  <si>
    <t>삼천포</t>
  </si>
  <si>
    <t>1지역</t>
  </si>
  <si>
    <t>지구</t>
  </si>
  <si>
    <t>사무처</t>
  </si>
  <si>
    <t>생명터</t>
  </si>
  <si>
    <t>지</t>
  </si>
  <si>
    <t>석전동</t>
  </si>
  <si>
    <t>대방동</t>
  </si>
  <si>
    <t>지역</t>
  </si>
  <si>
    <t>남성동</t>
  </si>
  <si>
    <t>장재동</t>
  </si>
  <si>
    <t>경화동</t>
  </si>
  <si>
    <t>수 사</t>
  </si>
  <si>
    <t>세분</t>
  </si>
  <si>
    <t>휴학생</t>
  </si>
  <si>
    <t>성심원</t>
  </si>
  <si>
    <t>4지역</t>
  </si>
  <si>
    <t>하대동</t>
  </si>
  <si>
    <t>총 계</t>
  </si>
  <si>
    <t>완월동</t>
  </si>
  <si>
    <t>구 분</t>
  </si>
  <si>
    <t>생비량</t>
  </si>
  <si>
    <t>타교구</t>
  </si>
  <si>
    <t>북신동</t>
  </si>
  <si>
    <t>회원수</t>
  </si>
  <si>
    <t>초등부</t>
  </si>
  <si>
    <t>여좌동</t>
  </si>
  <si>
    <t>사망</t>
  </si>
  <si>
    <t>계</t>
  </si>
  <si>
    <t>M.E</t>
  </si>
  <si>
    <t>피정</t>
  </si>
  <si>
    <t>고등부</t>
  </si>
  <si>
    <t>외국인</t>
  </si>
  <si>
    <t>한국인</t>
  </si>
  <si>
    <t>대세자</t>
  </si>
  <si>
    <t>관면혼</t>
  </si>
  <si>
    <t>신자</t>
  </si>
  <si>
    <t>수사</t>
  </si>
  <si>
    <t>혼종혼</t>
  </si>
  <si>
    <t>중등부</t>
  </si>
  <si>
    <t>신부</t>
  </si>
  <si>
    <t>교사수</t>
  </si>
  <si>
    <t>구분</t>
  </si>
  <si>
    <t>옥봉동</t>
  </si>
  <si>
    <t>월 간</t>
  </si>
  <si>
    <t>학부생</t>
  </si>
  <si>
    <t>유아</t>
  </si>
  <si>
    <t>여</t>
  </si>
  <si>
    <t>영세자</t>
  </si>
  <si>
    <t>인구</t>
  </si>
  <si>
    <t>영성체</t>
  </si>
  <si>
    <t>성사혼</t>
  </si>
  <si>
    <t>몬시뇰</t>
  </si>
  <si>
    <t>수녀</t>
  </si>
  <si>
    <t>교구내</t>
  </si>
  <si>
    <t>유학생</t>
  </si>
  <si>
    <t>휴     양</t>
  </si>
  <si>
    <t>면적(㎢)</t>
  </si>
  <si>
    <t>주소확인</t>
  </si>
  <si>
    <t>합   천</t>
  </si>
  <si>
    <t>첫영성체</t>
  </si>
  <si>
    <t>증감률(%)</t>
  </si>
  <si>
    <t>고해성사</t>
  </si>
  <si>
    <t>40-44</t>
  </si>
  <si>
    <t>70-74</t>
  </si>
  <si>
    <t>군종교구</t>
  </si>
  <si>
    <t>비율(%)</t>
  </si>
  <si>
    <t>병자성사</t>
  </si>
  <si>
    <t>수 도 회 명</t>
  </si>
  <si>
    <t>문   산</t>
  </si>
  <si>
    <t>관면혼율(%)</t>
  </si>
  <si>
    <t>단   계</t>
  </si>
  <si>
    <t>30-34</t>
  </si>
  <si>
    <t>본  당</t>
  </si>
  <si>
    <t>고   현</t>
  </si>
  <si>
    <t>산청군 전역</t>
  </si>
  <si>
    <t>수   산</t>
  </si>
  <si>
    <t>51개 공소</t>
  </si>
  <si>
    <t>남해군 전역</t>
  </si>
  <si>
    <t>호   계</t>
  </si>
  <si>
    <t>산   달</t>
  </si>
  <si>
    <t>대   산</t>
  </si>
  <si>
    <t>명  칭</t>
  </si>
  <si>
    <t>진   영</t>
  </si>
  <si>
    <t>법   송</t>
  </si>
  <si>
    <t>2. 성직자</t>
  </si>
  <si>
    <t>율   포</t>
  </si>
  <si>
    <t>거   창</t>
  </si>
  <si>
    <t>반   송</t>
  </si>
  <si>
    <t>구     분</t>
  </si>
  <si>
    <t>고   성</t>
  </si>
  <si>
    <t>창   녕</t>
  </si>
  <si>
    <t>칠   원</t>
  </si>
  <si>
    <t>본     당</t>
  </si>
  <si>
    <t>함   양</t>
  </si>
  <si>
    <t>남   해</t>
  </si>
  <si>
    <t>준  본  당</t>
  </si>
  <si>
    <t>배   둔</t>
  </si>
  <si>
    <t>합천군 전역</t>
  </si>
  <si>
    <t>함   안</t>
  </si>
  <si>
    <t>바울라의집</t>
  </si>
  <si>
    <t>용   잠</t>
  </si>
  <si>
    <t>학   동</t>
  </si>
  <si>
    <t>용   원</t>
  </si>
  <si>
    <t>안의선교</t>
  </si>
  <si>
    <t>중   동</t>
  </si>
  <si>
    <t>지구 합계</t>
  </si>
  <si>
    <t>어   른</t>
  </si>
  <si>
    <t>공 소 명</t>
  </si>
  <si>
    <t>60-64</t>
  </si>
  <si>
    <t>월   영</t>
  </si>
  <si>
    <t>문   정</t>
  </si>
  <si>
    <t>주   교</t>
  </si>
  <si>
    <t>남  자</t>
  </si>
  <si>
    <t>상   중</t>
  </si>
  <si>
    <t>옥   포</t>
  </si>
  <si>
    <t>양   곡</t>
  </si>
  <si>
    <t>진   교</t>
  </si>
  <si>
    <t>진   동</t>
  </si>
  <si>
    <t>성   탄</t>
  </si>
  <si>
    <t>삼   가</t>
  </si>
  <si>
    <t>삼위일체수도회</t>
  </si>
  <si>
    <t>남지선교</t>
  </si>
  <si>
    <t>작은형제회</t>
  </si>
  <si>
    <t>의   령</t>
  </si>
  <si>
    <t>한  국  인</t>
  </si>
  <si>
    <t>삼   계</t>
  </si>
  <si>
    <t>성사참여자</t>
  </si>
  <si>
    <t>수  련  자</t>
  </si>
  <si>
    <t>산   청</t>
  </si>
  <si>
    <t>한국외방선교회</t>
  </si>
  <si>
    <t>본    당</t>
  </si>
  <si>
    <t>예수 수도회</t>
  </si>
  <si>
    <t>로뎀의 집</t>
  </si>
  <si>
    <t>하   청</t>
  </si>
  <si>
    <t>거   제</t>
  </si>
  <si>
    <t>탑   포</t>
  </si>
  <si>
    <t>사   량</t>
  </si>
  <si>
    <t>갈   곡</t>
  </si>
  <si>
    <t>유학(연수)</t>
  </si>
  <si>
    <t>사   봉</t>
  </si>
  <si>
    <t>대   건</t>
  </si>
  <si>
    <t>사   천</t>
  </si>
  <si>
    <t>교구인구 대비</t>
  </si>
  <si>
    <t>980부</t>
  </si>
  <si>
    <t>민들레 상담소</t>
  </si>
  <si>
    <t>총 신 자 수</t>
  </si>
  <si>
    <t>은   점</t>
  </si>
  <si>
    <t>미   조</t>
  </si>
  <si>
    <t>400부</t>
  </si>
  <si>
    <t>신자율(%)</t>
  </si>
  <si>
    <t>진   례</t>
  </si>
  <si>
    <t>생   초</t>
  </si>
  <si>
    <t>경남범숙의집</t>
  </si>
  <si>
    <t xml:space="preserve">  비   고</t>
  </si>
  <si>
    <t>함안안나의집</t>
  </si>
  <si>
    <t>본당 사목</t>
  </si>
  <si>
    <t>교 구 보</t>
  </si>
  <si>
    <t>수산나하우스</t>
  </si>
  <si>
    <t>사파공동</t>
  </si>
  <si>
    <t>15,300부</t>
  </si>
  <si>
    <t>2015년</t>
  </si>
  <si>
    <t>정     직</t>
  </si>
  <si>
    <t>신   부</t>
  </si>
  <si>
    <t>80-84</t>
  </si>
  <si>
    <t>총     계</t>
  </si>
  <si>
    <t>교적 재작성</t>
  </si>
  <si>
    <t>아망센터</t>
  </si>
  <si>
    <t>85-89</t>
  </si>
  <si>
    <t>90-94</t>
  </si>
  <si>
    <t>영보작업장</t>
  </si>
  <si>
    <t>범숙학교</t>
  </si>
  <si>
    <t>30 -34세</t>
  </si>
  <si>
    <t>10 -14세</t>
  </si>
  <si>
    <t>75 -79세</t>
  </si>
  <si>
    <t>5 -9세</t>
  </si>
  <si>
    <t>100이상</t>
  </si>
  <si>
    <t>50 -54세</t>
  </si>
  <si>
    <t>0 - 4세</t>
  </si>
  <si>
    <t>칠암성당</t>
  </si>
  <si>
    <t>1,500부</t>
  </si>
  <si>
    <t>20 -24세</t>
  </si>
  <si>
    <t>옥봉동성당</t>
  </si>
  <si>
    <t>창녕성당</t>
  </si>
  <si>
    <t>창원이주민센터</t>
  </si>
  <si>
    <t>진주 복지원</t>
  </si>
  <si>
    <t>장승포성당</t>
  </si>
  <si>
    <t>상남동성당</t>
  </si>
  <si>
    <t>격 월간</t>
  </si>
  <si>
    <t>노 인 대 학</t>
  </si>
  <si>
    <t>반 송 성 당</t>
  </si>
  <si>
    <t>기 관 명</t>
  </si>
  <si>
    <t>대 건 성 당</t>
  </si>
  <si>
    <t>진영성당</t>
  </si>
  <si>
    <t>성  심  원</t>
  </si>
  <si>
    <t>망경동성당</t>
  </si>
  <si>
    <t>마음의 집</t>
  </si>
  <si>
    <t>거창성당</t>
  </si>
  <si>
    <t>거제성당</t>
  </si>
  <si>
    <t>무    료</t>
  </si>
  <si>
    <t>병 원 명</t>
  </si>
  <si>
    <t>해성중학교</t>
  </si>
  <si>
    <t>총    계</t>
  </si>
  <si>
    <t>입     원</t>
  </si>
  <si>
    <t>외    래</t>
  </si>
  <si>
    <t>해성고등학교</t>
  </si>
  <si>
    <t>창원성미유치원</t>
  </si>
  <si>
    <t>종  사  자</t>
  </si>
  <si>
    <t>학 교 명</t>
  </si>
  <si>
    <t>침  대</t>
  </si>
  <si>
    <t>의     사</t>
  </si>
  <si>
    <t>성지여자중학교</t>
  </si>
  <si>
    <t>창원성모유치원</t>
  </si>
  <si>
    <t>옥봉성모유치원</t>
  </si>
  <si>
    <t>합    계</t>
  </si>
  <si>
    <t>진해성심유치원</t>
  </si>
  <si>
    <t>고현성미유치원</t>
  </si>
  <si>
    <t>간  호  사</t>
  </si>
  <si>
    <t>문산소화유치원</t>
  </si>
  <si>
    <t>원  명</t>
  </si>
  <si>
    <t>구   읍</t>
  </si>
  <si>
    <t>합     계</t>
  </si>
  <si>
    <t>너나들이공부방</t>
  </si>
  <si>
    <t>합천성모유치원</t>
  </si>
  <si>
    <t>창원교도소</t>
  </si>
  <si>
    <t>덕   산</t>
  </si>
  <si>
    <t>창녕성모유치원</t>
  </si>
  <si>
    <t>경남해피하우스</t>
  </si>
  <si>
    <t>미 신 자</t>
  </si>
  <si>
    <t>인보성체수도회</t>
  </si>
  <si>
    <t>웅   천</t>
  </si>
  <si>
    <t>로사의집</t>
  </si>
  <si>
    <t>경화샛별유치원</t>
  </si>
  <si>
    <t>신   자</t>
  </si>
  <si>
    <t>로사의 집</t>
  </si>
  <si>
    <t>우리아이집</t>
  </si>
  <si>
    <t>65-69</t>
  </si>
  <si>
    <t>증    가</t>
  </si>
  <si>
    <t>45-49</t>
  </si>
  <si>
    <t>진 해 해 군</t>
  </si>
  <si>
    <t>로뎀자리</t>
  </si>
  <si>
    <t>35-39</t>
  </si>
  <si>
    <t>기타교육</t>
  </si>
  <si>
    <t>파랑포마을</t>
  </si>
  <si>
    <t>75-79</t>
  </si>
  <si>
    <t>20-24</t>
  </si>
  <si>
    <t>50-54</t>
  </si>
  <si>
    <t>10-14</t>
  </si>
  <si>
    <t>25-29</t>
  </si>
  <si>
    <t>거주미상자</t>
  </si>
  <si>
    <t>55-59</t>
  </si>
  <si>
    <t>7,692부</t>
  </si>
  <si>
    <t>거 제 지 구</t>
  </si>
  <si>
    <t>늘푸른쉼터</t>
  </si>
  <si>
    <t>생림선교</t>
  </si>
  <si>
    <t>진영한울타리</t>
  </si>
  <si>
    <t>무지개쉼터</t>
  </si>
  <si>
    <t>섭리의딸수녀회</t>
  </si>
  <si>
    <t>주소확인자</t>
  </si>
  <si>
    <t>15-19</t>
  </si>
  <si>
    <t>신    반</t>
  </si>
  <si>
    <t>특수 사목</t>
  </si>
  <si>
    <t>금  산</t>
  </si>
  <si>
    <t>안 식 년</t>
  </si>
  <si>
    <t>신자총수</t>
  </si>
  <si>
    <t>금   산</t>
  </si>
  <si>
    <t>양덕 공부방</t>
  </si>
  <si>
    <t>서포선교</t>
  </si>
  <si>
    <t>구  분</t>
  </si>
  <si>
    <t>용  원</t>
  </si>
  <si>
    <t>원로 사목</t>
  </si>
  <si>
    <t>신 학 교</t>
  </si>
  <si>
    <t>성모성심수녀회</t>
  </si>
  <si>
    <t>작은 예수회</t>
  </si>
  <si>
    <t>젊음의집</t>
  </si>
  <si>
    <t>따뜻한쉼자리</t>
  </si>
  <si>
    <t>샘동네 공부방</t>
  </si>
  <si>
    <t>한솥밥집</t>
  </si>
  <si>
    <t>천사의 집</t>
  </si>
  <si>
    <t>명서동성당</t>
  </si>
  <si>
    <t>현지사목</t>
  </si>
  <si>
    <t>샘바위 공부방</t>
  </si>
  <si>
    <t>한마음의  집</t>
  </si>
  <si>
    <t>빛누리집</t>
  </si>
  <si>
    <t>총  계</t>
  </si>
  <si>
    <t>진영 급식소</t>
  </si>
  <si>
    <t>성직자.수도자</t>
  </si>
  <si>
    <t>실제대상자</t>
  </si>
  <si>
    <t>민들레 공부방</t>
  </si>
  <si>
    <t>나눔의 집</t>
  </si>
  <si>
    <t>만나의 집</t>
  </si>
  <si>
    <t>작은예수형제회</t>
  </si>
  <si>
    <t>작은예수수녀회</t>
  </si>
  <si>
    <t>총신자수</t>
  </si>
  <si>
    <t>예 비 신 자</t>
  </si>
  <si>
    <t>학 생 수</t>
  </si>
  <si>
    <t>수계신자</t>
  </si>
  <si>
    <t>주 일 미 사</t>
  </si>
  <si>
    <t>예수성심시녀회</t>
  </si>
  <si>
    <t>수 련 자</t>
  </si>
  <si>
    <t>마산교구 통계</t>
  </si>
  <si>
    <t>교포사목</t>
  </si>
  <si>
    <t>증 감 수</t>
  </si>
  <si>
    <t>증가율(%)</t>
  </si>
  <si>
    <t>살레시오수녀회</t>
  </si>
  <si>
    <t>미  신  자</t>
  </si>
  <si>
    <t>신    자</t>
  </si>
  <si>
    <t>사망추정</t>
  </si>
  <si>
    <t>신     자</t>
  </si>
  <si>
    <t>가르멜수도회</t>
  </si>
  <si>
    <t>백   운</t>
  </si>
  <si>
    <t>전   출</t>
  </si>
  <si>
    <t>지역 합계</t>
  </si>
  <si>
    <t>세    례</t>
  </si>
  <si>
    <t>전    입</t>
  </si>
  <si>
    <t>유   아</t>
  </si>
  <si>
    <t>관   동</t>
  </si>
  <si>
    <t xml:space="preserve">  본  당</t>
  </si>
  <si>
    <t>본 당 관 할</t>
  </si>
  <si>
    <t>쌍   백</t>
  </si>
  <si>
    <t>구    분</t>
  </si>
  <si>
    <t>야   로</t>
  </si>
  <si>
    <t>본 당 명</t>
  </si>
  <si>
    <t>여  자</t>
  </si>
  <si>
    <t>공   배</t>
  </si>
  <si>
    <t>본   당</t>
  </si>
  <si>
    <t>욕   지</t>
  </si>
  <si>
    <t>운   산</t>
  </si>
  <si>
    <t>부   활</t>
  </si>
  <si>
    <t>가   포</t>
  </si>
  <si>
    <t>수   정</t>
  </si>
  <si>
    <t>옥   종</t>
  </si>
  <si>
    <t>영   신</t>
  </si>
  <si>
    <t>명   칭</t>
  </si>
  <si>
    <t>해바라기쉼자리</t>
  </si>
  <si>
    <t>장   방</t>
  </si>
  <si>
    <t>예   구</t>
  </si>
  <si>
    <t>삼   장</t>
  </si>
  <si>
    <t>가톨릭여성회관</t>
  </si>
  <si>
    <t>장   죽</t>
  </si>
  <si>
    <t>실   매</t>
  </si>
  <si>
    <t xml:space="preserve">  교구 개황</t>
  </si>
  <si>
    <t>예수 작은마을</t>
  </si>
  <si>
    <t>장   평</t>
  </si>
  <si>
    <t>상   리</t>
  </si>
  <si>
    <t>하   동</t>
  </si>
  <si>
    <t>가   조</t>
  </si>
  <si>
    <t>웅   양</t>
  </si>
  <si>
    <t>가   배</t>
  </si>
  <si>
    <t>공  소  수</t>
  </si>
  <si>
    <t>황   리</t>
  </si>
  <si>
    <t>신   원</t>
  </si>
  <si>
    <t>두   동</t>
  </si>
  <si>
    <t>장   암</t>
  </si>
  <si>
    <t>북   천</t>
  </si>
  <si>
    <t>꾸르실료</t>
  </si>
  <si>
    <t>성서사도직</t>
  </si>
  <si>
    <t>성령쇄신운동</t>
  </si>
  <si>
    <t>혼인강좌</t>
  </si>
  <si>
    <t>재적총수</t>
  </si>
  <si>
    <t>교적정리</t>
  </si>
  <si>
    <t>7-9세</t>
  </si>
  <si>
    <t>10-12세</t>
  </si>
  <si>
    <t>13-15세</t>
  </si>
  <si>
    <t>100세 이상</t>
  </si>
  <si>
    <t>16-18세</t>
  </si>
  <si>
    <t>연령미상</t>
  </si>
  <si>
    <t>연령 미상</t>
  </si>
  <si>
    <t>신앙강좌</t>
  </si>
  <si>
    <t>냉담교우</t>
  </si>
  <si>
    <t>합   계</t>
  </si>
  <si>
    <t>95-99</t>
  </si>
  <si>
    <t>마산지구</t>
  </si>
  <si>
    <t>창원지구</t>
  </si>
  <si>
    <t>전년도  총수</t>
  </si>
  <si>
    <t>진주지구</t>
  </si>
  <si>
    <t>교적   정리</t>
  </si>
  <si>
    <t>거제지구</t>
  </si>
  <si>
    <t>1 지역</t>
  </si>
  <si>
    <t>예   성</t>
  </si>
  <si>
    <t>2 지역</t>
  </si>
  <si>
    <t>3 지역</t>
  </si>
  <si>
    <t>4 지역</t>
  </si>
  <si>
    <t>통계Ⅵ : 가톨릭학교(주일학교) (1)</t>
  </si>
  <si>
    <t>통계 Ⅵ : 가톨릭학교(유치원) (2)</t>
  </si>
  <si>
    <t>통계 Ⅲ : 교구 설립 수도회 (2) 남자</t>
  </si>
  <si>
    <t>거제시 옥포1·2동 전역,아주동 일부</t>
  </si>
  <si>
    <t>진주시 칠암동,강남동일부,망경북동일부</t>
  </si>
  <si>
    <t>통계 Ⅵ : 가톨릭학교(고등학교) (5)</t>
  </si>
  <si>
    <t>통계Ⅰ: 신자 남녀 구분 · 증감 (2)</t>
  </si>
  <si>
    <t>한국 지속적인 성체조배 봉사자 협의회</t>
  </si>
  <si>
    <t>창원시 진해구 여좌동 전역,태백동 일부</t>
  </si>
  <si>
    <t>실    직    자     쉼     터</t>
  </si>
  <si>
    <t>사천시 곤명면, 곤양면, 서포면 전역</t>
  </si>
  <si>
    <t>교     사     원(교수.교사)</t>
  </si>
  <si>
    <t>환                   자</t>
  </si>
  <si>
    <t>구                   분</t>
  </si>
  <si>
    <t>진주시 신안동,평거동,이현동,판문동 전역</t>
  </si>
  <si>
    <t>총                    계</t>
  </si>
  <si>
    <t>함안군 칠원읍 일부, 칠서면,칠북면전역</t>
  </si>
  <si>
    <t>증          감        수</t>
  </si>
  <si>
    <t>통계 Ⅲ : 교구 설립 수도회 (4) 여자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</si>
</sst>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8">
    <numFmt numFmtId="164" formatCode="_-* #,##0.0_-;\-* #,##0.0_-;_-* &quot;-&quot;_-;_-@_-"/>
    <numFmt numFmtId="165" formatCode="_-* #,##0.00_-;\-* #,##0.00_-;_-* &quot;-&quot;_-;_-@_-"/>
    <numFmt numFmtId="166" formatCode="0.0%"/>
    <numFmt numFmtId="167" formatCode="#,##0_ "/>
    <numFmt numFmtId="168" formatCode="mm&quot;월&quot;\ dd&quot;일&quot;"/>
    <numFmt numFmtId="169" formatCode="0_ "/>
    <numFmt numFmtId="170" formatCode="#,##0_);[Red]\(#,##0\)"/>
    <numFmt numFmtId="171" formatCode="#,##0;[Red]#,##0"/>
  </numFmts>
  <fonts count="26">
    <font>
      <sz val="11"/>
      <color rgb="FF000000"/>
      <name val="돋움"/>
      <family val="2"/>
    </font>
    <font>
      <sz val="10"/>
      <name val="Arial"/>
      <family val="2"/>
    </font>
    <font>
      <sz val="20"/>
      <color rgb="FF000000"/>
      <name val="돋움"/>
      <family val="2"/>
    </font>
    <font>
      <sz val="22"/>
      <color rgb="FF000000"/>
      <name val="한컴바탕"/>
      <family val="2"/>
    </font>
    <font>
      <b/>
      <sz val="48"/>
      <color rgb="FF000000"/>
      <name val="HY견명조"/>
      <family val="2"/>
    </font>
    <font>
      <sz val="22"/>
      <color rgb="FF000000"/>
      <name val="HY견명조"/>
      <family val="2"/>
    </font>
    <font>
      <sz val="10"/>
      <color rgb="FF000000"/>
      <name val="돋움"/>
      <family val="2"/>
    </font>
    <font>
      <b/>
      <sz val="11"/>
      <color rgb="FF000000"/>
      <name val="돋움"/>
      <family val="2"/>
    </font>
    <font>
      <sz val="10.5"/>
      <color rgb="FF000000"/>
      <name val="돋움"/>
      <family val="2"/>
    </font>
    <font>
      <sz val="8"/>
      <color rgb="FF000000"/>
      <name val="돋움"/>
      <family val="2"/>
    </font>
    <font>
      <sz val="9"/>
      <color rgb="FF000000"/>
      <name val="돋움"/>
      <family val="2"/>
    </font>
    <font>
      <b/>
      <sz val="12"/>
      <color rgb="FF000000"/>
      <name val="돋움"/>
      <family val="2"/>
    </font>
    <font>
      <sz val="7"/>
      <color rgb="FF000000"/>
      <name val="돋움"/>
      <family val="2"/>
    </font>
    <font>
      <b/>
      <sz val="9"/>
      <color rgb="FFFF0000"/>
      <name val="돋움"/>
      <family val="2"/>
    </font>
    <font>
      <sz val="8.5"/>
      <color rgb="FF000000"/>
      <name val="돋움"/>
      <family val="2"/>
    </font>
    <font>
      <sz val="7.5"/>
      <color rgb="FF000000"/>
      <name val="돋움"/>
      <family val="2"/>
    </font>
    <font>
      <sz val="6"/>
      <color rgb="FF000000"/>
      <name val="돋움"/>
      <family val="2"/>
    </font>
    <font>
      <b/>
      <sz val="9"/>
      <color rgb="FF000000"/>
      <name val="돋움"/>
      <family val="2"/>
    </font>
    <font>
      <sz val="5.5"/>
      <color rgb="FF000000"/>
      <name val="돋움"/>
      <family val="2"/>
    </font>
    <font>
      <b/>
      <sz val="8"/>
      <color rgb="FF000000"/>
      <name val="돋움"/>
      <family val="2"/>
    </font>
    <font>
      <b/>
      <sz val="20"/>
      <color rgb="FF000000"/>
      <name val="HY궁서"/>
      <family val="2"/>
    </font>
    <font>
      <sz val="9.5"/>
      <color rgb="FF000000"/>
      <name val="돋움"/>
      <family val="2"/>
    </font>
    <font>
      <b/>
      <sz val="14"/>
      <color rgb="FF000000"/>
      <name val="돋움"/>
      <family val="2"/>
    </font>
    <font>
      <sz val="14"/>
      <color rgb="FF000000"/>
      <name val="돋움"/>
      <family val="2"/>
    </font>
    <font>
      <b/>
      <sz val="16"/>
      <color rgb="FF000000"/>
      <name val="돋움"/>
      <family val="2"/>
    </font>
    <font>
      <b/>
      <sz val="36"/>
      <color rgb="FF000000"/>
      <name val="HY목판L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</borders>
  <cellStyleXfs count="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>
      <alignment/>
      <protection/>
    </xf>
    <xf numFmtId="41" fontId="0" fillId="0" borderId="0">
      <alignment/>
      <protection/>
    </xf>
    <xf numFmtId="41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655">
    <xf numFmtId="0" fontId="0" fillId="0" borderId="0" xfId="0" applyNumberFormat="1" applyAlignment="1">
      <alignment/>
    </xf>
    <xf numFmtId="0" fontId="0" fillId="0" borderId="0" xfId="0" applyNumberFormat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 vertical="center"/>
    </xf>
    <xf numFmtId="0" fontId="0" fillId="2" borderId="0" xfId="0" applyNumberFormat="1" applyFont="1" applyFill="1" applyAlignment="1">
      <alignment horizontal="left" vertical="center"/>
    </xf>
    <xf numFmtId="41" fontId="0" fillId="2" borderId="1" xfId="21" applyNumberFormat="1" applyFont="1" applyFill="1" applyBorder="1" applyAlignment="1">
      <alignment horizontal="right" vertical="center"/>
      <protection/>
    </xf>
    <xf numFmtId="0" fontId="0" fillId="2" borderId="2" xfId="0" applyNumberFormat="1" applyFont="1" applyFill="1" applyBorder="1" applyAlignment="1">
      <alignment horizontal="center" vertical="center"/>
    </xf>
    <xf numFmtId="10" fontId="0" fillId="2" borderId="1" xfId="20" applyNumberFormat="1" applyFont="1" applyFill="1" applyBorder="1" applyAlignment="1">
      <alignment horizontal="right" vertical="center"/>
      <protection/>
    </xf>
    <xf numFmtId="0" fontId="0" fillId="2" borderId="0" xfId="0" applyNumberFormat="1" applyFont="1" applyFill="1" applyAlignment="1">
      <alignment horizontal="left" vertical="center"/>
    </xf>
    <xf numFmtId="41" fontId="0" fillId="2" borderId="2" xfId="21" applyNumberFormat="1" applyFont="1" applyFill="1" applyBorder="1" applyAlignment="1">
      <alignment horizontal="center" vertical="center"/>
      <protection/>
    </xf>
    <xf numFmtId="167" fontId="0" fillId="2" borderId="2" xfId="21" applyNumberFormat="1" applyFont="1" applyFill="1" applyBorder="1" applyAlignment="1">
      <alignment horizontal="center" vertical="center"/>
      <protection/>
    </xf>
    <xf numFmtId="0" fontId="0" fillId="2" borderId="0" xfId="0" applyNumberFormat="1" applyFill="1" applyAlignment="1">
      <alignment vertical="center"/>
    </xf>
    <xf numFmtId="41" fontId="0" fillId="2" borderId="2" xfId="21" applyNumberFormat="1" applyFont="1" applyFill="1" applyBorder="1" applyAlignment="1">
      <alignment horizontal="center" vertical="center"/>
      <protection/>
    </xf>
    <xf numFmtId="0" fontId="0" fillId="2" borderId="0" xfId="0" applyNumberFormat="1" applyFill="1" applyAlignment="1">
      <alignment horizontal="center" vertical="center"/>
    </xf>
    <xf numFmtId="0" fontId="0" fillId="2" borderId="2" xfId="0" applyNumberFormat="1" applyFill="1" applyBorder="1" applyAlignment="1">
      <alignment horizontal="center" vertical="center" shrinkToFit="1"/>
    </xf>
    <xf numFmtId="41" fontId="6" fillId="2" borderId="2" xfId="21" applyNumberFormat="1" applyFont="1" applyFill="1" applyBorder="1" applyAlignment="1">
      <alignment vertical="center" shrinkToFit="1"/>
      <protection/>
    </xf>
    <xf numFmtId="0" fontId="7" fillId="2" borderId="2" xfId="21" applyNumberFormat="1" applyFont="1" applyFill="1" applyBorder="1" applyAlignment="1">
      <alignment horizontal="center" vertical="center" shrinkToFit="1"/>
      <protection/>
    </xf>
    <xf numFmtId="41" fontId="8" fillId="2" borderId="2" xfId="21" applyNumberFormat="1" applyFont="1" applyFill="1" applyBorder="1" applyAlignment="1">
      <alignment vertical="center" shrinkToFit="1"/>
      <protection/>
    </xf>
    <xf numFmtId="41" fontId="6" fillId="2" borderId="0" xfId="21" applyNumberFormat="1" applyFont="1" applyFill="1" applyBorder="1" applyAlignment="1">
      <alignment horizontal="center" vertical="center" shrinkToFit="1"/>
      <protection/>
    </xf>
    <xf numFmtId="41" fontId="8" fillId="2" borderId="0" xfId="21" applyNumberFormat="1" applyFont="1" applyFill="1" applyBorder="1" applyAlignment="1">
      <alignment vertical="center"/>
      <protection/>
    </xf>
    <xf numFmtId="10" fontId="6" fillId="2" borderId="0" xfId="20" applyNumberFormat="1" applyFont="1" applyFill="1" applyBorder="1" applyAlignment="1">
      <alignment horizontal="center" vertical="center"/>
      <protection/>
    </xf>
    <xf numFmtId="0" fontId="7" fillId="2" borderId="0" xfId="21" applyNumberFormat="1" applyFont="1" applyFill="1" applyBorder="1" applyAlignment="1">
      <alignment horizontal="center" vertical="center" shrinkToFit="1"/>
      <protection/>
    </xf>
    <xf numFmtId="41" fontId="0" fillId="2" borderId="0" xfId="21" applyNumberFormat="1" applyFont="1" applyFill="1" applyBorder="1" applyAlignment="1">
      <alignment horizontal="center" vertical="center"/>
      <protection/>
    </xf>
    <xf numFmtId="167" fontId="0" fillId="2" borderId="0" xfId="21" applyNumberFormat="1" applyFont="1" applyFill="1" applyBorder="1" applyAlignment="1">
      <alignment horizontal="right" vertical="center"/>
      <protection/>
    </xf>
    <xf numFmtId="41" fontId="9" fillId="0" borderId="2" xfId="22" applyNumberFormat="1" applyFont="1" applyFill="1" applyBorder="1" applyAlignment="1">
      <alignment horizontal="center" vertical="center"/>
      <protection/>
    </xf>
    <xf numFmtId="41" fontId="10" fillId="0" borderId="2" xfId="22" applyNumberFormat="1" applyFont="1" applyFill="1" applyBorder="1" applyAlignment="1">
      <alignment horizontal="center" vertical="center"/>
      <protection/>
    </xf>
    <xf numFmtId="41" fontId="0" fillId="2" borderId="1" xfId="21" applyNumberFormat="1" applyFont="1" applyFill="1" applyBorder="1" applyAlignment="1">
      <alignment horizontal="center" vertical="center"/>
      <protection/>
    </xf>
    <xf numFmtId="0" fontId="11" fillId="2" borderId="0" xfId="0" applyNumberFormat="1" applyFont="1" applyFill="1" applyAlignment="1">
      <alignment horizontal="left" vertical="center"/>
    </xf>
    <xf numFmtId="10" fontId="6" fillId="2" borderId="2" xfId="20" applyNumberFormat="1" applyFont="1" applyFill="1" applyBorder="1" applyAlignment="1">
      <alignment horizontal="center" vertical="center"/>
      <protection/>
    </xf>
    <xf numFmtId="41" fontId="0" fillId="2" borderId="1" xfId="21" applyNumberFormat="1" applyFont="1" applyFill="1" applyBorder="1" applyAlignment="1">
      <alignment horizontal="center" vertical="center"/>
      <protection/>
    </xf>
    <xf numFmtId="0" fontId="0" fillId="2" borderId="1" xfId="0" applyNumberFormat="1" applyFill="1" applyBorder="1" applyAlignment="1">
      <alignment horizontal="center" vertical="center"/>
    </xf>
    <xf numFmtId="41" fontId="0" fillId="2" borderId="3" xfId="21" applyNumberFormat="1" applyFont="1" applyFill="1" applyBorder="1" applyAlignment="1">
      <alignment horizontal="center" vertical="center"/>
      <protection/>
    </xf>
    <xf numFmtId="0" fontId="0" fillId="2" borderId="2" xfId="0" applyNumberFormat="1" applyFill="1" applyBorder="1" applyAlignment="1">
      <alignment horizontal="center" vertical="center"/>
    </xf>
    <xf numFmtId="41" fontId="0" fillId="2" borderId="2" xfId="21" applyNumberFormat="1" applyFont="1" applyFill="1" applyBorder="1" applyAlignment="1">
      <alignment horizontal="center" vertical="center" shrinkToFit="1"/>
      <protection/>
    </xf>
    <xf numFmtId="41" fontId="10" fillId="0" borderId="0" xfId="21" applyNumberFormat="1" applyFont="1" applyFill="1" applyAlignment="1">
      <alignment horizontal="center" vertical="center"/>
      <protection/>
    </xf>
    <xf numFmtId="41" fontId="11" fillId="0" borderId="4" xfId="21" applyNumberFormat="1" applyFont="1" applyFill="1" applyBorder="1" applyAlignment="1">
      <alignment vertical="center"/>
      <protection/>
    </xf>
    <xf numFmtId="41" fontId="9" fillId="0" borderId="2" xfId="21" applyNumberFormat="1" applyFont="1" applyFill="1" applyBorder="1" applyAlignment="1">
      <alignment horizontal="center" vertical="center" shrinkToFit="1"/>
      <protection/>
    </xf>
    <xf numFmtId="41" fontId="12" fillId="0" borderId="2" xfId="22" applyNumberFormat="1" applyFont="1" applyFill="1" applyBorder="1" applyAlignment="1">
      <alignment horizontal="center" vertical="center"/>
      <protection/>
    </xf>
    <xf numFmtId="41" fontId="9" fillId="0" borderId="2" xfId="21" applyNumberFormat="1" applyFont="1" applyFill="1" applyBorder="1" applyAlignment="1">
      <alignment horizontal="right" vertical="center" shrinkToFit="1"/>
      <protection/>
    </xf>
    <xf numFmtId="165" fontId="9" fillId="0" borderId="2" xfId="21" applyNumberFormat="1" applyFont="1" applyFill="1" applyBorder="1" applyAlignment="1">
      <alignment horizontal="center" vertical="center" shrinkToFit="1"/>
      <protection/>
    </xf>
    <xf numFmtId="41" fontId="9" fillId="0" borderId="2" xfId="21" applyNumberFormat="1" applyFont="1" applyFill="1" applyBorder="1" applyAlignment="1">
      <alignment horizontal="center" vertical="center"/>
      <protection/>
    </xf>
    <xf numFmtId="41" fontId="9" fillId="0" borderId="0" xfId="21" applyNumberFormat="1" applyFont="1" applyFill="1" applyAlignment="1">
      <alignment vertical="center"/>
      <protection/>
    </xf>
    <xf numFmtId="169" fontId="9" fillId="0" borderId="2" xfId="21" applyNumberFormat="1" applyFont="1" applyFill="1" applyBorder="1" applyAlignment="1" applyProtection="1">
      <alignment horizontal="center" vertical="center" shrinkToFit="1"/>
      <protection/>
    </xf>
    <xf numFmtId="0" fontId="10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 horizontal="left" vertical="center" shrinkToFit="1"/>
    </xf>
    <xf numFmtId="0" fontId="12" fillId="0" borderId="2" xfId="0" applyNumberFormat="1" applyFont="1" applyFill="1" applyBorder="1" applyAlignment="1">
      <alignment horizontal="left" vertical="center" wrapText="1" shrinkToFit="1"/>
    </xf>
    <xf numFmtId="0" fontId="10" fillId="0" borderId="2" xfId="0" applyNumberFormat="1" applyFont="1" applyFill="1" applyBorder="1" applyAlignment="1">
      <alignment horizontal="center" vertical="center" shrinkToFit="1"/>
    </xf>
    <xf numFmtId="0" fontId="13" fillId="0" borderId="0" xfId="0" applyNumberFormat="1" applyFont="1" applyFill="1" applyAlignment="1">
      <alignment horizontal="center" vertical="center"/>
    </xf>
    <xf numFmtId="0" fontId="9" fillId="0" borderId="2" xfId="0" applyNumberFormat="1" applyFont="1" applyFill="1" applyBorder="1" applyAlignment="1" applyProtection="1">
      <alignment horizontal="center" vertical="center" shrinkToFit="1"/>
      <protection/>
    </xf>
    <xf numFmtId="0" fontId="14" fillId="0" borderId="2" xfId="0" applyNumberFormat="1" applyFont="1" applyFill="1" applyBorder="1" applyAlignment="1" applyProtection="1">
      <alignment horizontal="center" vertical="center"/>
      <protection/>
    </xf>
    <xf numFmtId="0" fontId="9" fillId="0" borderId="2" xfId="0" applyNumberFormat="1" applyFont="1" applyFill="1" applyBorder="1" applyAlignment="1" applyProtection="1">
      <alignment horizontal="center" vertical="center"/>
      <protection/>
    </xf>
    <xf numFmtId="0" fontId="14" fillId="0" borderId="2" xfId="0" applyNumberFormat="1" applyFont="1" applyFill="1" applyBorder="1" applyAlignment="1" applyProtection="1">
      <alignment horizontal="center" vertical="center" shrinkToFit="1"/>
      <protection/>
    </xf>
    <xf numFmtId="0" fontId="12" fillId="0" borderId="2" xfId="0" applyNumberFormat="1" applyFont="1" applyFill="1" applyBorder="1" applyAlignment="1" applyProtection="1">
      <alignment horizontal="left" vertical="center" shrinkToFit="1"/>
      <protection/>
    </xf>
    <xf numFmtId="0" fontId="15" fillId="0" borderId="2" xfId="0" applyNumberFormat="1" applyFont="1" applyFill="1" applyBorder="1" applyAlignment="1" applyProtection="1">
      <alignment vertical="center" shrinkToFit="1"/>
      <protection/>
    </xf>
    <xf numFmtId="0" fontId="12" fillId="0" borderId="2" xfId="0" applyNumberFormat="1" applyFont="1" applyFill="1" applyBorder="1" applyAlignment="1" applyProtection="1">
      <alignment vertical="center" wrapText="1" shrinkToFit="1"/>
      <protection/>
    </xf>
    <xf numFmtId="0" fontId="9" fillId="0" borderId="2" xfId="0" applyNumberFormat="1" applyFont="1" applyFill="1" applyBorder="1" applyAlignment="1" applyProtection="1">
      <alignment vertical="center" shrinkToFit="1"/>
      <protection/>
    </xf>
    <xf numFmtId="0" fontId="15" fillId="0" borderId="2" xfId="0" applyNumberFormat="1" applyFont="1" applyFill="1" applyBorder="1" applyAlignment="1" applyProtection="1">
      <alignment vertical="center" wrapText="1" shrinkToFit="1"/>
      <protection/>
    </xf>
    <xf numFmtId="0" fontId="12" fillId="0" borderId="2" xfId="0" applyNumberFormat="1" applyFont="1" applyFill="1" applyBorder="1" applyAlignment="1" applyProtection="1">
      <alignment vertical="center" shrinkToFit="1"/>
      <protection/>
    </xf>
    <xf numFmtId="41" fontId="10" fillId="0" borderId="0" xfId="21" applyNumberFormat="1" applyFont="1" applyFill="1" applyAlignment="1">
      <alignment vertical="center"/>
      <protection/>
    </xf>
    <xf numFmtId="41" fontId="10" fillId="0" borderId="5" xfId="21" applyNumberFormat="1" applyFont="1" applyFill="1" applyBorder="1" applyAlignment="1">
      <alignment horizontal="center" vertical="center"/>
      <protection/>
    </xf>
    <xf numFmtId="41" fontId="10" fillId="0" borderId="6" xfId="21" applyNumberFormat="1" applyFont="1" applyFill="1" applyBorder="1" applyAlignment="1">
      <alignment horizontal="right" vertical="center"/>
      <protection/>
    </xf>
    <xf numFmtId="41" fontId="10" fillId="0" borderId="7" xfId="21" applyNumberFormat="1" applyFont="1" applyFill="1" applyBorder="1" applyAlignment="1">
      <alignment horizontal="center" vertical="top"/>
      <protection/>
    </xf>
    <xf numFmtId="41" fontId="10" fillId="0" borderId="8" xfId="21" applyNumberFormat="1" applyFont="1" applyFill="1" applyBorder="1" applyAlignment="1">
      <alignment horizontal="center" vertical="center"/>
      <protection/>
    </xf>
    <xf numFmtId="41" fontId="10" fillId="0" borderId="2" xfId="21" applyNumberFormat="1" applyFont="1" applyFill="1" applyBorder="1" applyAlignment="1">
      <alignment horizontal="center" vertical="center"/>
      <protection/>
    </xf>
    <xf numFmtId="0" fontId="14" fillId="0" borderId="2" xfId="0" applyNumberFormat="1" applyFont="1" applyFill="1" applyBorder="1" applyAlignment="1">
      <alignment horizontal="center" vertical="center"/>
    </xf>
    <xf numFmtId="0" fontId="14" fillId="0" borderId="9" xfId="0" applyNumberFormat="1" applyFont="1" applyFill="1" applyBorder="1" applyAlignment="1">
      <alignment horizontal="center" vertical="center"/>
    </xf>
    <xf numFmtId="41" fontId="9" fillId="0" borderId="9" xfId="21" applyNumberFormat="1" applyFont="1" applyFill="1" applyBorder="1" applyAlignment="1">
      <alignment horizontal="right" vertical="center" shrinkToFit="1"/>
      <protection/>
    </xf>
    <xf numFmtId="41" fontId="9" fillId="0" borderId="9" xfId="21" applyNumberFormat="1" applyFont="1" applyFill="1" applyBorder="1" applyAlignment="1">
      <alignment horizontal="center" vertical="center" shrinkToFit="1"/>
      <protection/>
    </xf>
    <xf numFmtId="41" fontId="9" fillId="0" borderId="9" xfId="21" applyNumberFormat="1" applyFont="1" applyFill="1" applyBorder="1" applyAlignment="1">
      <alignment horizontal="center" vertical="center"/>
      <protection/>
    </xf>
    <xf numFmtId="0" fontId="14" fillId="0" borderId="10" xfId="0" applyNumberFormat="1" applyFont="1" applyFill="1" applyBorder="1" applyAlignment="1">
      <alignment horizontal="center" vertical="center"/>
    </xf>
    <xf numFmtId="41" fontId="9" fillId="0" borderId="10" xfId="21" applyNumberFormat="1" applyFont="1" applyFill="1" applyBorder="1" applyAlignment="1">
      <alignment horizontal="right" vertical="center" shrinkToFit="1"/>
      <protection/>
    </xf>
    <xf numFmtId="41" fontId="9" fillId="0" borderId="10" xfId="21" applyNumberFormat="1" applyFont="1" applyFill="1" applyBorder="1" applyAlignment="1">
      <alignment horizontal="center" vertical="center" shrinkToFit="1"/>
      <protection/>
    </xf>
    <xf numFmtId="41" fontId="9" fillId="0" borderId="10" xfId="21" applyNumberFormat="1" applyFont="1" applyFill="1" applyBorder="1" applyAlignment="1">
      <alignment horizontal="center" vertical="center"/>
      <protection/>
    </xf>
    <xf numFmtId="0" fontId="14" fillId="0" borderId="1" xfId="0" applyNumberFormat="1" applyFont="1" applyFill="1" applyBorder="1" applyAlignment="1" applyProtection="1">
      <alignment horizontal="center" vertical="center"/>
      <protection/>
    </xf>
    <xf numFmtId="41" fontId="9" fillId="0" borderId="2" xfId="21" applyNumberFormat="1" applyFont="1" applyFill="1" applyBorder="1" applyAlignment="1">
      <alignment vertical="center" shrinkToFit="1"/>
      <protection/>
    </xf>
    <xf numFmtId="41" fontId="9" fillId="0" borderId="2" xfId="21" applyNumberFormat="1" applyFont="1" applyFill="1" applyBorder="1" applyAlignment="1">
      <alignment vertical="center"/>
      <protection/>
    </xf>
    <xf numFmtId="0" fontId="14" fillId="0" borderId="2" xfId="0" applyNumberFormat="1" applyFont="1" applyFill="1" applyBorder="1" applyAlignment="1">
      <alignment horizontal="center" vertical="center" shrinkToFit="1"/>
    </xf>
    <xf numFmtId="41" fontId="10" fillId="0" borderId="2" xfId="21" applyNumberFormat="1" applyFont="1" applyFill="1" applyBorder="1" applyAlignment="1">
      <alignment horizontal="center" vertical="center" shrinkToFit="1"/>
      <protection/>
    </xf>
    <xf numFmtId="41" fontId="10" fillId="0" borderId="2" xfId="21" applyNumberFormat="1" applyFont="1" applyFill="1" applyBorder="1" applyAlignment="1">
      <alignment vertical="center" shrinkToFit="1"/>
      <protection/>
    </xf>
    <xf numFmtId="41" fontId="9" fillId="0" borderId="0" xfId="21" applyNumberFormat="1" applyFont="1" applyFill="1" applyAlignment="1">
      <alignment horizontal="center" vertical="center"/>
      <protection/>
    </xf>
    <xf numFmtId="41" fontId="9" fillId="0" borderId="6" xfId="21" applyNumberFormat="1" applyFont="1" applyFill="1" applyBorder="1" applyAlignment="1">
      <alignment horizontal="right"/>
      <protection/>
    </xf>
    <xf numFmtId="41" fontId="10" fillId="0" borderId="11" xfId="21" applyNumberFormat="1" applyFont="1" applyFill="1" applyBorder="1" applyAlignment="1">
      <alignment horizontal="center" vertical="center"/>
      <protection/>
    </xf>
    <xf numFmtId="0" fontId="10" fillId="0" borderId="12" xfId="21" applyNumberFormat="1" applyFont="1" applyFill="1" applyBorder="1" applyAlignment="1">
      <alignment horizontal="right" vertical="center"/>
      <protection/>
    </xf>
    <xf numFmtId="0" fontId="10" fillId="0" borderId="11" xfId="21" applyNumberFormat="1" applyFont="1" applyFill="1" applyBorder="1" applyAlignment="1">
      <alignment horizontal="left" vertical="center"/>
      <protection/>
    </xf>
    <xf numFmtId="41" fontId="10" fillId="0" borderId="12" xfId="21" applyNumberFormat="1" applyFont="1" applyFill="1" applyBorder="1" applyAlignment="1">
      <alignment horizontal="center" vertical="center"/>
      <protection/>
    </xf>
    <xf numFmtId="0" fontId="9" fillId="0" borderId="7" xfId="21" applyNumberFormat="1" applyFont="1" applyFill="1" applyBorder="1" applyAlignment="1">
      <alignment horizontal="left"/>
      <protection/>
    </xf>
    <xf numFmtId="0" fontId="10" fillId="0" borderId="13" xfId="0" applyNumberFormat="1" applyFont="1" applyFill="1" applyBorder="1" applyAlignment="1">
      <alignment horizontal="center" vertical="center" textRotation="255"/>
    </xf>
    <xf numFmtId="41" fontId="16" fillId="0" borderId="0" xfId="21" applyNumberFormat="1" applyFont="1" applyFill="1" applyAlignment="1">
      <alignment horizontal="center" vertical="center"/>
      <protection/>
    </xf>
    <xf numFmtId="170" fontId="10" fillId="0" borderId="0" xfId="21" applyNumberFormat="1" applyFont="1" applyFill="1" applyBorder="1" applyAlignment="1" applyProtection="1">
      <alignment horizontal="center" vertical="center"/>
      <protection/>
    </xf>
    <xf numFmtId="167" fontId="10" fillId="0" borderId="0" xfId="21" applyNumberFormat="1" applyFont="1" applyFill="1" applyBorder="1" applyAlignment="1" applyProtection="1">
      <alignment horizontal="right" vertical="center"/>
      <protection/>
    </xf>
    <xf numFmtId="9" fontId="10" fillId="0" borderId="0" xfId="21" applyNumberFormat="1" applyFont="1" applyFill="1" applyAlignment="1">
      <alignment vertical="center"/>
      <protection/>
    </xf>
    <xf numFmtId="41" fontId="9" fillId="0" borderId="11" xfId="21" applyNumberFormat="1" applyFont="1" applyFill="1" applyBorder="1" applyAlignment="1">
      <alignment horizontal="center" vertical="center" wrapText="1"/>
      <protection/>
    </xf>
    <xf numFmtId="41" fontId="9" fillId="0" borderId="12" xfId="21" applyNumberFormat="1" applyFont="1" applyFill="1" applyBorder="1" applyAlignment="1">
      <alignment horizontal="center" vertical="center" wrapText="1"/>
      <protection/>
    </xf>
    <xf numFmtId="41" fontId="9" fillId="0" borderId="7" xfId="21" applyNumberFormat="1" applyFont="1" applyFill="1" applyBorder="1" applyAlignment="1">
      <alignment vertical="top"/>
      <protection/>
    </xf>
    <xf numFmtId="41" fontId="9" fillId="0" borderId="8" xfId="21" applyNumberFormat="1" applyFont="1" applyFill="1" applyBorder="1" applyAlignment="1">
      <alignment horizontal="center" vertical="center" wrapText="1"/>
      <protection/>
    </xf>
    <xf numFmtId="170" fontId="9" fillId="0" borderId="2" xfId="21" applyNumberFormat="1" applyFont="1" applyFill="1" applyBorder="1" applyAlignment="1" applyProtection="1">
      <alignment horizontal="center" vertical="center"/>
      <protection/>
    </xf>
    <xf numFmtId="167" fontId="9" fillId="0" borderId="2" xfId="21" applyNumberFormat="1" applyFont="1" applyFill="1" applyBorder="1" applyAlignment="1" applyProtection="1">
      <alignment horizontal="right" vertical="center"/>
      <protection/>
    </xf>
    <xf numFmtId="9" fontId="9" fillId="0" borderId="2" xfId="21" applyNumberFormat="1" applyFont="1" applyFill="1" applyBorder="1" applyAlignment="1">
      <alignment horizontal="center" vertical="center"/>
      <protection/>
    </xf>
    <xf numFmtId="170" fontId="9" fillId="0" borderId="2" xfId="21" applyNumberFormat="1" applyFont="1" applyFill="1" applyBorder="1" applyAlignment="1" applyProtection="1">
      <alignment horizontal="center" vertical="center" shrinkToFit="1"/>
      <protection/>
    </xf>
    <xf numFmtId="167" fontId="9" fillId="0" borderId="2" xfId="21" applyNumberFormat="1" applyFont="1" applyFill="1" applyBorder="1" applyAlignment="1" applyProtection="1">
      <alignment horizontal="right" vertical="center" shrinkToFit="1"/>
      <protection/>
    </xf>
    <xf numFmtId="166" fontId="9" fillId="0" borderId="2" xfId="21" applyNumberFormat="1" applyFont="1" applyFill="1" applyBorder="1" applyAlignment="1">
      <alignment horizontal="center" vertical="center" shrinkToFit="1"/>
      <protection/>
    </xf>
    <xf numFmtId="166" fontId="9" fillId="0" borderId="2" xfId="20" applyNumberFormat="1" applyFont="1" applyFill="1" applyBorder="1" applyAlignment="1">
      <alignment horizontal="center" vertical="center" shrinkToFit="1"/>
      <protection/>
    </xf>
    <xf numFmtId="167" fontId="9" fillId="0" borderId="2" xfId="21" applyNumberFormat="1" applyFont="1" applyFill="1" applyBorder="1" applyAlignment="1" applyProtection="1">
      <alignment vertical="center" shrinkToFit="1"/>
      <protection/>
    </xf>
    <xf numFmtId="170" fontId="10" fillId="0" borderId="2" xfId="21" applyNumberFormat="1" applyFont="1" applyFill="1" applyBorder="1" applyAlignment="1" applyProtection="1">
      <alignment horizontal="center" vertical="center" shrinkToFit="1"/>
      <protection/>
    </xf>
    <xf numFmtId="167" fontId="10" fillId="0" borderId="2" xfId="21" applyNumberFormat="1" applyFont="1" applyFill="1" applyBorder="1" applyAlignment="1" applyProtection="1">
      <alignment horizontal="right" vertical="center" shrinkToFit="1"/>
      <protection/>
    </xf>
    <xf numFmtId="167" fontId="10" fillId="0" borderId="2" xfId="21" applyNumberFormat="1" applyFont="1" applyFill="1" applyBorder="1" applyAlignment="1" applyProtection="1">
      <alignment vertical="center" shrinkToFit="1"/>
      <protection/>
    </xf>
    <xf numFmtId="170" fontId="10" fillId="0" borderId="0" xfId="21" applyNumberFormat="1" applyFont="1" applyFill="1" applyBorder="1" applyAlignment="1" applyProtection="1">
      <alignment horizontal="center" vertical="center" shrinkToFit="1"/>
      <protection/>
    </xf>
    <xf numFmtId="167" fontId="10" fillId="0" borderId="0" xfId="21" applyNumberFormat="1" applyFont="1" applyFill="1" applyBorder="1" applyAlignment="1" applyProtection="1">
      <alignment horizontal="right" vertical="center" shrinkToFit="1"/>
      <protection/>
    </xf>
    <xf numFmtId="9" fontId="10" fillId="0" borderId="0" xfId="21" applyNumberFormat="1" applyFont="1" applyFill="1" applyAlignment="1">
      <alignment vertical="center" shrinkToFit="1"/>
      <protection/>
    </xf>
    <xf numFmtId="41" fontId="10" fillId="0" borderId="0" xfId="21" applyNumberFormat="1" applyFont="1" applyFill="1" applyAlignment="1">
      <alignment vertical="center" shrinkToFit="1"/>
      <protection/>
    </xf>
    <xf numFmtId="170" fontId="9" fillId="0" borderId="0" xfId="21" applyNumberFormat="1" applyFont="1" applyFill="1" applyBorder="1" applyAlignment="1" applyProtection="1">
      <alignment horizontal="center" vertical="center" shrinkToFit="1"/>
      <protection/>
    </xf>
    <xf numFmtId="167" fontId="9" fillId="0" borderId="0" xfId="21" applyNumberFormat="1" applyFont="1" applyFill="1" applyBorder="1" applyAlignment="1" applyProtection="1">
      <alignment horizontal="right" vertical="center" shrinkToFit="1"/>
      <protection/>
    </xf>
    <xf numFmtId="41" fontId="9" fillId="0" borderId="0" xfId="21" applyNumberFormat="1" applyFont="1" applyFill="1" applyAlignment="1">
      <alignment vertical="center" shrinkToFit="1"/>
      <protection/>
    </xf>
    <xf numFmtId="41" fontId="10" fillId="0" borderId="5" xfId="21" applyNumberFormat="1" applyFont="1" applyFill="1" applyBorder="1" applyAlignment="1">
      <alignment horizontal="center" vertical="center" wrapText="1"/>
      <protection/>
    </xf>
    <xf numFmtId="41" fontId="10" fillId="0" borderId="6" xfId="21" applyNumberFormat="1" applyFont="1" applyFill="1" applyBorder="1" applyAlignment="1">
      <alignment horizontal="right" vertical="center" wrapText="1"/>
      <protection/>
    </xf>
    <xf numFmtId="41" fontId="10" fillId="0" borderId="7" xfId="21" applyNumberFormat="1" applyFont="1" applyFill="1" applyBorder="1" applyAlignment="1">
      <alignment horizontal="left" vertical="center"/>
      <protection/>
    </xf>
    <xf numFmtId="41" fontId="10" fillId="0" borderId="8" xfId="21" applyNumberFormat="1" applyFont="1" applyFill="1" applyBorder="1" applyAlignment="1">
      <alignment horizontal="center" vertical="center" wrapText="1"/>
      <protection/>
    </xf>
    <xf numFmtId="41" fontId="12" fillId="0" borderId="0" xfId="21" applyNumberFormat="1" applyFont="1" applyFill="1" applyAlignment="1">
      <alignment vertical="center"/>
      <protection/>
    </xf>
    <xf numFmtId="167" fontId="10" fillId="0" borderId="0" xfId="21" applyNumberFormat="1" applyFont="1" applyFill="1" applyBorder="1" applyAlignment="1" applyProtection="1">
      <alignment vertical="center"/>
      <protection/>
    </xf>
    <xf numFmtId="167" fontId="12" fillId="0" borderId="2" xfId="21" applyNumberFormat="1" applyFont="1" applyFill="1" applyBorder="1" applyAlignment="1" applyProtection="1">
      <alignment horizontal="center" vertical="center" shrinkToFit="1"/>
      <protection/>
    </xf>
    <xf numFmtId="167" fontId="9" fillId="0" borderId="0" xfId="21" applyNumberFormat="1" applyFont="1" applyFill="1" applyBorder="1" applyAlignment="1" applyProtection="1">
      <alignment horizontal="center" vertical="center"/>
      <protection/>
    </xf>
    <xf numFmtId="167" fontId="10" fillId="0" borderId="0" xfId="21" applyNumberFormat="1" applyFont="1" applyFill="1" applyBorder="1" applyAlignment="1" applyProtection="1">
      <alignment horizontal="center" vertical="center"/>
      <protection/>
    </xf>
    <xf numFmtId="171" fontId="10" fillId="0" borderId="0" xfId="21" applyNumberFormat="1" applyFont="1" applyFill="1" applyBorder="1" applyAlignment="1" applyProtection="1">
      <alignment vertical="center"/>
      <protection/>
    </xf>
    <xf numFmtId="171" fontId="11" fillId="0" borderId="4" xfId="21" applyNumberFormat="1" applyFont="1" applyFill="1" applyBorder="1" applyAlignment="1" applyProtection="1">
      <alignment vertical="center"/>
      <protection/>
    </xf>
    <xf numFmtId="171" fontId="12" fillId="0" borderId="2" xfId="21" applyNumberFormat="1" applyFont="1" applyFill="1" applyBorder="1" applyAlignment="1" applyProtection="1">
      <alignment horizontal="center" vertical="center" shrinkToFit="1"/>
      <protection/>
    </xf>
    <xf numFmtId="171" fontId="10" fillId="0" borderId="0" xfId="21" applyNumberFormat="1" applyFont="1" applyFill="1" applyBorder="1" applyAlignment="1" applyProtection="1">
      <alignment horizontal="center" vertical="center"/>
      <protection/>
    </xf>
    <xf numFmtId="171" fontId="16" fillId="0" borderId="2" xfId="21" applyNumberFormat="1" applyFont="1" applyFill="1" applyBorder="1" applyAlignment="1" applyProtection="1">
      <alignment horizontal="center" vertical="center" shrinkToFit="1"/>
      <protection/>
    </xf>
    <xf numFmtId="171" fontId="11" fillId="0" borderId="4" xfId="21" applyNumberFormat="1" applyFont="1" applyFill="1" applyBorder="1" applyAlignment="1" applyProtection="1">
      <alignment horizontal="center" vertical="center"/>
      <protection/>
    </xf>
    <xf numFmtId="171" fontId="12" fillId="0" borderId="2" xfId="21" applyNumberFormat="1" applyFont="1" applyFill="1" applyBorder="1" applyAlignment="1" applyProtection="1">
      <alignment horizontal="center" vertical="center" shrinkToFit="1"/>
      <protection/>
    </xf>
    <xf numFmtId="171" fontId="12" fillId="0" borderId="2" xfId="0" applyNumberFormat="1" applyFont="1" applyFill="1" applyBorder="1" applyAlignment="1" applyProtection="1">
      <alignment horizontal="center" vertical="center"/>
      <protection/>
    </xf>
    <xf numFmtId="41" fontId="10" fillId="0" borderId="0" xfId="22" applyNumberFormat="1" applyFont="1" applyFill="1" applyAlignment="1">
      <alignment horizontal="center" vertical="center"/>
      <protection/>
    </xf>
    <xf numFmtId="41" fontId="9" fillId="0" borderId="0" xfId="22" applyNumberFormat="1" applyFont="1" applyFill="1" applyAlignment="1">
      <alignment horizontal="center" vertical="center"/>
      <protection/>
    </xf>
    <xf numFmtId="41" fontId="10" fillId="0" borderId="5" xfId="22" applyNumberFormat="1" applyFont="1" applyFill="1" applyBorder="1" applyAlignment="1">
      <alignment horizontal="center" vertical="center"/>
      <protection/>
    </xf>
    <xf numFmtId="41" fontId="10" fillId="0" borderId="6" xfId="22" applyNumberFormat="1" applyFont="1" applyFill="1" applyBorder="1" applyAlignment="1">
      <alignment horizontal="center" vertical="center"/>
      <protection/>
    </xf>
    <xf numFmtId="41" fontId="10" fillId="0" borderId="11" xfId="22" applyNumberFormat="1" applyFont="1" applyFill="1" applyBorder="1" applyAlignment="1">
      <alignment horizontal="center" vertical="center"/>
      <protection/>
    </xf>
    <xf numFmtId="41" fontId="10" fillId="0" borderId="12" xfId="22" applyNumberFormat="1" applyFont="1" applyFill="1" applyBorder="1" applyAlignment="1">
      <alignment horizontal="center" vertical="center"/>
      <protection/>
    </xf>
    <xf numFmtId="41" fontId="16" fillId="0" borderId="2" xfId="22" applyNumberFormat="1" applyFont="1" applyFill="1" applyBorder="1" applyAlignment="1">
      <alignment horizontal="center" vertical="center" shrinkToFit="1"/>
      <protection/>
    </xf>
    <xf numFmtId="41" fontId="10" fillId="0" borderId="2" xfId="22" applyNumberFormat="1" applyFont="1" applyFill="1" applyBorder="1" applyAlignment="1">
      <alignment horizontal="center" vertical="center" shrinkToFit="1"/>
      <protection/>
    </xf>
    <xf numFmtId="41" fontId="0" fillId="0" borderId="0" xfId="21" applyNumberFormat="1" applyFont="1" applyFill="1" applyAlignment="1">
      <alignment horizontal="center" vertical="center"/>
      <protection/>
    </xf>
    <xf numFmtId="41" fontId="0" fillId="0" borderId="0" xfId="21" applyNumberFormat="1" applyFont="1" applyFill="1" applyAlignment="1">
      <alignment vertical="center"/>
      <protection/>
    </xf>
    <xf numFmtId="41" fontId="17" fillId="0" borderId="0" xfId="21" applyNumberFormat="1" applyFont="1" applyFill="1" applyAlignment="1">
      <alignment vertical="center"/>
      <protection/>
    </xf>
    <xf numFmtId="167" fontId="10" fillId="0" borderId="2" xfId="21" applyNumberFormat="1" applyFont="1" applyFill="1" applyBorder="1" applyAlignment="1">
      <alignment horizontal="center" vertical="center"/>
      <protection/>
    </xf>
    <xf numFmtId="41" fontId="10" fillId="0" borderId="13" xfId="21" applyNumberFormat="1" applyFont="1" applyFill="1" applyBorder="1" applyAlignment="1">
      <alignment horizontal="center" vertical="center"/>
      <protection/>
    </xf>
    <xf numFmtId="41" fontId="10" fillId="0" borderId="9" xfId="21" applyNumberFormat="1" applyFont="1" applyFill="1" applyBorder="1" applyAlignment="1">
      <alignment horizontal="center" vertical="center"/>
      <protection/>
    </xf>
    <xf numFmtId="41" fontId="10" fillId="0" borderId="1" xfId="21" applyNumberFormat="1" applyFont="1" applyFill="1" applyBorder="1" applyAlignment="1">
      <alignment horizontal="center" vertical="center"/>
      <protection/>
    </xf>
    <xf numFmtId="41" fontId="10" fillId="0" borderId="9" xfId="21" applyNumberFormat="1" applyFont="1" applyFill="1" applyBorder="1" applyAlignment="1">
      <alignment vertical="center"/>
      <protection/>
    </xf>
    <xf numFmtId="41" fontId="10" fillId="0" borderId="2" xfId="21" applyNumberFormat="1" applyFont="1" applyFill="1" applyBorder="1" applyAlignment="1">
      <alignment horizontal="center" vertical="center" wrapText="1"/>
      <protection/>
    </xf>
    <xf numFmtId="41" fontId="10" fillId="0" borderId="14" xfId="21" applyNumberFormat="1" applyFont="1" applyFill="1" applyBorder="1" applyAlignment="1">
      <alignment vertical="center"/>
      <protection/>
    </xf>
    <xf numFmtId="41" fontId="10" fillId="0" borderId="14" xfId="21" applyNumberFormat="1" applyFont="1" applyFill="1" applyBorder="1" applyAlignment="1">
      <alignment horizontal="center" vertical="center"/>
      <protection/>
    </xf>
    <xf numFmtId="41" fontId="10" fillId="0" borderId="2" xfId="21" applyNumberFormat="1" applyFont="1" applyFill="1" applyBorder="1" applyAlignment="1">
      <alignment vertical="center"/>
      <protection/>
    </xf>
    <xf numFmtId="41" fontId="10" fillId="0" borderId="10" xfId="21" applyNumberFormat="1" applyFont="1" applyFill="1" applyBorder="1" applyAlignment="1">
      <alignment horizontal="center" vertical="center"/>
      <protection/>
    </xf>
    <xf numFmtId="41" fontId="10" fillId="0" borderId="7" xfId="21" applyNumberFormat="1" applyFont="1" applyFill="1" applyBorder="1" applyAlignment="1">
      <alignment horizontal="center" vertical="center"/>
      <protection/>
    </xf>
    <xf numFmtId="0" fontId="0" fillId="0" borderId="0" xfId="0" applyNumberFormat="1" applyFont="1" applyFill="1" applyAlignment="1">
      <alignment vertical="center"/>
    </xf>
    <xf numFmtId="0" fontId="0" fillId="0" borderId="5" xfId="0" applyNumberFormat="1" applyFont="1" applyFill="1" applyBorder="1" applyAlignment="1">
      <alignment horizontal="center" vertical="center"/>
    </xf>
    <xf numFmtId="0" fontId="0" fillId="0" borderId="6" xfId="0" applyNumberFormat="1" applyFont="1" applyFill="1" applyBorder="1" applyAlignment="1">
      <alignment horizontal="right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7" xfId="0" applyNumberFormat="1" applyFont="1" applyFill="1" applyBorder="1" applyAlignment="1">
      <alignment horizontal="left" vertical="top"/>
    </xf>
    <xf numFmtId="0" fontId="0" fillId="0" borderId="8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 shrinkToFit="1"/>
    </xf>
    <xf numFmtId="0" fontId="0" fillId="0" borderId="2" xfId="0" applyNumberFormat="1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distributed" vertical="center" shrinkToFit="1"/>
    </xf>
    <xf numFmtId="0" fontId="9" fillId="0" borderId="2" xfId="0" applyNumberFormat="1" applyFont="1" applyFill="1" applyBorder="1" applyAlignment="1">
      <alignment horizontal="distributed" vertical="center" shrinkToFit="1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/>
    </xf>
    <xf numFmtId="41" fontId="9" fillId="0" borderId="0" xfId="21" applyNumberFormat="1" applyFont="1" applyFill="1" applyBorder="1" applyAlignment="1">
      <alignment vertical="center"/>
      <protection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4" xfId="0" applyNumberFormat="1" applyFont="1" applyFill="1" applyBorder="1" applyAlignment="1">
      <alignment horizontal="center" vertical="center"/>
    </xf>
    <xf numFmtId="0" fontId="9" fillId="0" borderId="9" xfId="0" applyNumberFormat="1" applyFont="1" applyFill="1" applyBorder="1" applyAlignment="1">
      <alignment horizontal="center" vertical="center" shrinkToFit="1"/>
    </xf>
    <xf numFmtId="41" fontId="9" fillId="0" borderId="13" xfId="21" applyNumberFormat="1" applyFont="1" applyFill="1" applyBorder="1" applyAlignment="1">
      <alignment horizontal="center" vertical="center"/>
      <protection/>
    </xf>
    <xf numFmtId="41" fontId="6" fillId="0" borderId="2" xfId="21" applyNumberFormat="1" applyFont="1" applyFill="1" applyBorder="1" applyAlignment="1">
      <alignment horizontal="center" vertical="center"/>
      <protection/>
    </xf>
    <xf numFmtId="167" fontId="9" fillId="0" borderId="2" xfId="21" applyNumberFormat="1" applyFont="1" applyFill="1" applyBorder="1" applyAlignment="1" applyProtection="1">
      <alignment horizontal="center" vertical="center"/>
      <protection/>
    </xf>
    <xf numFmtId="167" fontId="9" fillId="0" borderId="2" xfId="21" applyNumberFormat="1" applyFont="1" applyFill="1" applyBorder="1" applyAlignment="1" applyProtection="1">
      <alignment horizontal="center" vertical="center" shrinkToFit="1"/>
      <protection/>
    </xf>
    <xf numFmtId="169" fontId="10" fillId="0" borderId="0" xfId="21" applyNumberFormat="1" applyFont="1" applyFill="1" applyBorder="1" applyAlignment="1" applyProtection="1">
      <alignment horizontal="center" vertical="center"/>
      <protection/>
    </xf>
    <xf numFmtId="41" fontId="10" fillId="0" borderId="6" xfId="21" applyNumberFormat="1" applyFont="1" applyFill="1" applyBorder="1" applyAlignment="1">
      <alignment horizontal="center"/>
      <protection/>
    </xf>
    <xf numFmtId="41" fontId="10" fillId="0" borderId="7" xfId="21" applyNumberFormat="1" applyFont="1" applyFill="1" applyBorder="1" applyAlignment="1">
      <alignment horizontal="left"/>
      <protection/>
    </xf>
    <xf numFmtId="41" fontId="14" fillId="0" borderId="2" xfId="21" applyNumberFormat="1" applyFont="1" applyFill="1" applyBorder="1" applyAlignment="1">
      <alignment horizontal="center" vertical="center" shrinkToFit="1"/>
      <protection/>
    </xf>
    <xf numFmtId="169" fontId="10" fillId="0" borderId="2" xfId="21" applyNumberFormat="1" applyFont="1" applyFill="1" applyBorder="1" applyAlignment="1" applyProtection="1">
      <alignment horizontal="center" vertical="center" shrinkToFit="1"/>
      <protection/>
    </xf>
    <xf numFmtId="41" fontId="10" fillId="0" borderId="0" xfId="21" applyNumberFormat="1" applyFont="1" applyFill="1" applyBorder="1" applyAlignment="1" applyProtection="1">
      <alignment horizontal="right" vertical="center"/>
      <protection/>
    </xf>
    <xf numFmtId="167" fontId="10" fillId="0" borderId="0" xfId="21" applyNumberFormat="1" applyFont="1" applyFill="1" applyBorder="1" applyAlignment="1" applyProtection="1">
      <alignment horizontal="center" vertical="center"/>
      <protection/>
    </xf>
    <xf numFmtId="41" fontId="11" fillId="0" borderId="4" xfId="21" applyNumberFormat="1" applyFont="1" applyFill="1" applyBorder="1" applyAlignment="1" applyProtection="1">
      <alignment horizontal="right" vertical="center"/>
      <protection/>
    </xf>
    <xf numFmtId="41" fontId="10" fillId="0" borderId="6" xfId="21" applyNumberFormat="1" applyFont="1" applyFill="1" applyBorder="1" applyAlignment="1">
      <alignment horizontal="center" vertical="top"/>
      <protection/>
    </xf>
    <xf numFmtId="41" fontId="10" fillId="0" borderId="2" xfId="21" applyNumberFormat="1" applyFont="1" applyFill="1" applyBorder="1" applyAlignment="1" applyProtection="1">
      <alignment horizontal="right" vertical="center" shrinkToFit="1"/>
      <protection/>
    </xf>
    <xf numFmtId="167" fontId="10" fillId="0" borderId="2" xfId="21" applyNumberFormat="1" applyFont="1" applyFill="1" applyBorder="1" applyAlignment="1" applyProtection="1">
      <alignment horizontal="center" vertical="center" shrinkToFit="1"/>
      <protection/>
    </xf>
    <xf numFmtId="41" fontId="10" fillId="0" borderId="0" xfId="21" applyNumberFormat="1" applyFont="1" applyFill="1" applyBorder="1" applyAlignment="1" applyProtection="1">
      <alignment horizontal="right" vertical="center" shrinkToFit="1"/>
      <protection/>
    </xf>
    <xf numFmtId="41" fontId="18" fillId="0" borderId="2" xfId="21" applyNumberFormat="1" applyFont="1" applyFill="1" applyBorder="1" applyAlignment="1" applyProtection="1">
      <alignment horizontal="right" vertical="center" shrinkToFit="1"/>
      <protection/>
    </xf>
    <xf numFmtId="167" fontId="10" fillId="0" borderId="0" xfId="21" applyNumberFormat="1" applyFont="1" applyFill="1" applyBorder="1" applyAlignment="1" applyProtection="1">
      <alignment horizontal="center" vertical="center" shrinkToFit="1"/>
      <protection/>
    </xf>
    <xf numFmtId="41" fontId="10" fillId="0" borderId="2" xfId="21" applyNumberFormat="1" applyFont="1" applyFill="1" applyBorder="1" applyAlignment="1" applyProtection="1">
      <alignment horizontal="right" vertical="center" shrinkToFit="1"/>
      <protection/>
    </xf>
    <xf numFmtId="171" fontId="10" fillId="0" borderId="2" xfId="21" applyNumberFormat="1" applyFont="1" applyFill="1" applyBorder="1" applyAlignment="1" applyProtection="1">
      <alignment horizontal="center" vertical="center" shrinkToFit="1"/>
      <protection/>
    </xf>
    <xf numFmtId="41" fontId="10" fillId="0" borderId="0" xfId="21" applyNumberFormat="1" applyFont="1" applyFill="1" applyBorder="1" applyAlignment="1" applyProtection="1">
      <alignment horizontal="right" vertical="center" shrinkToFit="1"/>
      <protection/>
    </xf>
    <xf numFmtId="41" fontId="18" fillId="0" borderId="2" xfId="21" applyNumberFormat="1" applyFont="1" applyFill="1" applyBorder="1" applyAlignment="1" applyProtection="1">
      <alignment horizontal="right" vertical="center" shrinkToFit="1"/>
      <protection/>
    </xf>
    <xf numFmtId="171" fontId="10" fillId="0" borderId="0" xfId="21" applyNumberFormat="1" applyFont="1" applyFill="1" applyBorder="1" applyAlignment="1" applyProtection="1">
      <alignment horizontal="center" vertical="center" shrinkToFit="1"/>
      <protection/>
    </xf>
    <xf numFmtId="41" fontId="10" fillId="0" borderId="0" xfId="21" applyNumberFormat="1" applyFont="1" applyFill="1" applyAlignment="1">
      <alignment horizontal="center" vertical="center" shrinkToFit="1"/>
      <protection/>
    </xf>
    <xf numFmtId="41" fontId="9" fillId="0" borderId="0" xfId="21" applyNumberFormat="1" applyFont="1" applyFill="1" applyAlignment="1">
      <alignment horizontal="center" vertical="center" shrinkToFit="1"/>
      <protection/>
    </xf>
    <xf numFmtId="0" fontId="10" fillId="0" borderId="2" xfId="21" applyNumberFormat="1" applyFont="1" applyFill="1" applyBorder="1" applyAlignment="1">
      <alignment horizontal="center" vertical="center" shrinkToFit="1"/>
      <protection/>
    </xf>
    <xf numFmtId="0" fontId="14" fillId="0" borderId="2" xfId="21" applyNumberFormat="1" applyFont="1" applyFill="1" applyBorder="1" applyAlignment="1">
      <alignment horizontal="center" vertical="center" shrinkToFit="1"/>
      <protection/>
    </xf>
    <xf numFmtId="41" fontId="9" fillId="0" borderId="2" xfId="21" applyNumberFormat="1" applyFont="1" applyFill="1" applyBorder="1" applyAlignment="1">
      <alignment horizontal="left" vertical="center" shrinkToFit="1"/>
      <protection/>
    </xf>
    <xf numFmtId="166" fontId="10" fillId="0" borderId="0" xfId="20" applyNumberFormat="1" applyFont="1" applyFill="1" applyAlignment="1">
      <alignment horizontal="center" vertical="center"/>
      <protection/>
    </xf>
    <xf numFmtId="166" fontId="10" fillId="0" borderId="2" xfId="20" applyNumberFormat="1" applyFont="1" applyFill="1" applyBorder="1" applyAlignment="1">
      <alignment horizontal="center" vertical="center" shrinkToFit="1"/>
      <protection/>
    </xf>
    <xf numFmtId="41" fontId="14" fillId="0" borderId="2" xfId="0" applyNumberFormat="1" applyFont="1" applyFill="1" applyBorder="1" applyAlignment="1">
      <alignment horizontal="center" vertical="center"/>
    </xf>
    <xf numFmtId="41" fontId="10" fillId="0" borderId="2" xfId="21" applyNumberFormat="1" applyFont="1" applyFill="1" applyBorder="1" applyAlignment="1">
      <alignment horizontal="right" vertical="center" wrapText="1"/>
      <protection/>
    </xf>
    <xf numFmtId="0" fontId="10" fillId="0" borderId="2" xfId="21" applyNumberFormat="1" applyFont="1" applyFill="1" applyBorder="1" applyAlignment="1">
      <alignment horizontal="center" vertical="center" wrapText="1"/>
      <protection/>
    </xf>
    <xf numFmtId="164" fontId="9" fillId="0" borderId="2" xfId="21" applyNumberFormat="1" applyFont="1" applyFill="1" applyBorder="1" applyAlignment="1">
      <alignment horizontal="center" vertical="center" shrinkToFit="1"/>
      <protection/>
    </xf>
    <xf numFmtId="41" fontId="10" fillId="0" borderId="6" xfId="21" applyNumberFormat="1" applyFont="1" applyFill="1" applyBorder="1" applyAlignment="1">
      <alignment horizontal="right" vertical="top"/>
      <protection/>
    </xf>
    <xf numFmtId="41" fontId="10" fillId="0" borderId="5" xfId="21" applyNumberFormat="1" applyFont="1" applyFill="1" applyBorder="1" applyAlignment="1">
      <alignment horizontal="center"/>
      <protection/>
    </xf>
    <xf numFmtId="41" fontId="10" fillId="0" borderId="0" xfId="21" applyNumberFormat="1" applyFont="1" applyFill="1" applyBorder="1" applyAlignment="1" applyProtection="1">
      <alignment horizontal="center" vertical="center"/>
      <protection/>
    </xf>
    <xf numFmtId="41" fontId="10" fillId="0" borderId="2" xfId="21" applyNumberFormat="1" applyFont="1" applyFill="1" applyBorder="1" applyAlignment="1" applyProtection="1">
      <alignment horizontal="center" vertical="center" shrinkToFit="1"/>
      <protection/>
    </xf>
    <xf numFmtId="41" fontId="14" fillId="0" borderId="2" xfId="21" applyNumberFormat="1" applyFont="1" applyFill="1" applyBorder="1" applyAlignment="1" applyProtection="1">
      <alignment horizontal="center" vertical="center" shrinkToFit="1"/>
      <protection/>
    </xf>
    <xf numFmtId="41" fontId="9" fillId="0" borderId="2" xfId="21" applyNumberFormat="1" applyFont="1" applyFill="1" applyBorder="1" applyAlignment="1" applyProtection="1">
      <alignment vertical="center" shrinkToFit="1"/>
      <protection/>
    </xf>
    <xf numFmtId="41" fontId="10" fillId="0" borderId="2" xfId="21" applyNumberFormat="1" applyFont="1" applyFill="1" applyBorder="1" applyAlignment="1" applyProtection="1">
      <alignment vertical="center" shrinkToFit="1"/>
      <protection/>
    </xf>
    <xf numFmtId="0" fontId="9" fillId="0" borderId="2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/>
    </xf>
    <xf numFmtId="41" fontId="10" fillId="0" borderId="2" xfId="21" applyNumberFormat="1" applyFont="1" applyFill="1" applyBorder="1" applyAlignment="1">
      <alignment horizontal="right" vertical="center" shrinkToFit="1"/>
      <protection/>
    </xf>
    <xf numFmtId="41" fontId="11" fillId="0" borderId="0" xfId="21" applyNumberFormat="1" applyFont="1" applyFill="1" applyBorder="1" applyAlignment="1">
      <alignment horizontal="left" vertical="center"/>
      <protection/>
    </xf>
    <xf numFmtId="0" fontId="0" fillId="0" borderId="11" xfId="0" applyNumberFormat="1" applyFont="1" applyFill="1" applyBorder="1" applyAlignment="1">
      <alignment horizontal="right"/>
    </xf>
    <xf numFmtId="0" fontId="0" fillId="0" borderId="13" xfId="0" applyNumberFormat="1" applyFont="1" applyFill="1" applyBorder="1" applyAlignment="1">
      <alignment horizontal="distributed" vertical="center" shrinkToFit="1"/>
    </xf>
    <xf numFmtId="0" fontId="0" fillId="0" borderId="13" xfId="0" applyNumberFormat="1" applyFont="1" applyFill="1" applyBorder="1" applyAlignment="1">
      <alignment horizontal="center" vertical="center" shrinkToFit="1"/>
    </xf>
    <xf numFmtId="0" fontId="6" fillId="0" borderId="13" xfId="0" applyNumberFormat="1" applyFont="1" applyFill="1" applyBorder="1" applyAlignment="1">
      <alignment horizontal="distributed" vertical="center" shrinkToFit="1"/>
    </xf>
    <xf numFmtId="0" fontId="0" fillId="0" borderId="0" xfId="0" applyNumberFormat="1" applyFont="1" applyFill="1" applyBorder="1" applyAlignment="1">
      <alignment horizontal="center" vertical="center" shrinkToFit="1"/>
    </xf>
    <xf numFmtId="0" fontId="10" fillId="0" borderId="0" xfId="0" applyNumberFormat="1" applyFont="1" applyFill="1" applyBorder="1" applyAlignment="1">
      <alignment horizontal="left" vertical="center" indent="1" shrinkToFit="1"/>
    </xf>
    <xf numFmtId="41" fontId="9" fillId="0" borderId="0" xfId="21" applyNumberFormat="1" applyFont="1" applyFill="1" applyBorder="1" applyAlignment="1">
      <alignment horizontal="center" vertical="center" shrinkToFit="1"/>
      <protection/>
    </xf>
    <xf numFmtId="0" fontId="9" fillId="0" borderId="10" xfId="0" applyNumberFormat="1" applyFont="1" applyFill="1" applyBorder="1" applyAlignment="1">
      <alignment horizontal="center" vertical="center" shrinkToFit="1"/>
    </xf>
    <xf numFmtId="41" fontId="0" fillId="0" borderId="13" xfId="21" applyNumberFormat="1" applyFont="1" applyFill="1" applyBorder="1" applyAlignment="1">
      <alignment horizontal="center" vertical="center" shrinkToFit="1"/>
      <protection/>
    </xf>
    <xf numFmtId="0" fontId="9" fillId="0" borderId="0" xfId="0" applyNumberFormat="1" applyFont="1" applyFill="1" applyBorder="1" applyAlignment="1">
      <alignment horizontal="center" vertical="center" shrinkToFit="1"/>
    </xf>
    <xf numFmtId="0" fontId="0" fillId="0" borderId="11" xfId="0" applyNumberFormat="1" applyFont="1" applyFill="1" applyBorder="1" applyAlignment="1">
      <alignment horizontal="right" vertical="center"/>
    </xf>
    <xf numFmtId="0" fontId="0" fillId="0" borderId="7" xfId="0" applyNumberFormat="1" applyFont="1" applyFill="1" applyBorder="1" applyAlignment="1">
      <alignment horizontal="left" vertical="center"/>
    </xf>
    <xf numFmtId="0" fontId="9" fillId="0" borderId="13" xfId="0" applyNumberFormat="1" applyFont="1" applyFill="1" applyBorder="1" applyAlignment="1">
      <alignment horizontal="distributed" vertical="center" shrinkToFit="1"/>
    </xf>
    <xf numFmtId="0" fontId="10" fillId="0" borderId="13" xfId="0" applyNumberFormat="1" applyFont="1" applyFill="1" applyBorder="1" applyAlignment="1">
      <alignment horizontal="distributed" vertical="center" shrinkToFit="1"/>
    </xf>
    <xf numFmtId="167" fontId="9" fillId="0" borderId="2" xfId="21" applyNumberFormat="1" applyFont="1" applyFill="1" applyBorder="1" applyAlignment="1">
      <alignment horizontal="center" vertical="center" shrinkToFit="1"/>
      <protection/>
    </xf>
    <xf numFmtId="0" fontId="0" fillId="0" borderId="13" xfId="0" applyNumberFormat="1" applyFill="1" applyBorder="1" applyAlignment="1">
      <alignment horizontal="distributed" vertical="center" shrinkToFit="1"/>
    </xf>
    <xf numFmtId="0" fontId="0" fillId="0" borderId="13" xfId="0" applyNumberFormat="1" applyFont="1" applyFill="1" applyBorder="1" applyAlignment="1">
      <alignment horizontal="left" vertical="center" indent="1" shrinkToFit="1"/>
    </xf>
    <xf numFmtId="0" fontId="0" fillId="0" borderId="7" xfId="0" applyNumberFormat="1" applyFont="1" applyFill="1" applyBorder="1" applyAlignment="1">
      <alignment horizontal="distributed" vertical="center" shrinkToFit="1"/>
    </xf>
    <xf numFmtId="0" fontId="0" fillId="0" borderId="7" xfId="0" applyNumberFormat="1" applyFont="1" applyFill="1" applyBorder="1" applyAlignment="1">
      <alignment horizontal="distributed" vertical="center"/>
    </xf>
    <xf numFmtId="0" fontId="0" fillId="0" borderId="13" xfId="0" applyNumberFormat="1" applyFont="1" applyFill="1" applyBorder="1" applyAlignment="1">
      <alignment horizontal="distributed" vertical="center"/>
    </xf>
    <xf numFmtId="0" fontId="0" fillId="0" borderId="13" xfId="0" applyNumberFormat="1" applyFill="1" applyBorder="1" applyAlignment="1">
      <alignment horizontal="distributed" vertical="center"/>
    </xf>
    <xf numFmtId="0" fontId="9" fillId="0" borderId="13" xfId="0" applyNumberFormat="1" applyFont="1" applyFill="1" applyBorder="1" applyAlignment="1">
      <alignment horizontal="distributed" vertical="center"/>
    </xf>
    <xf numFmtId="0" fontId="10" fillId="0" borderId="13" xfId="0" applyNumberFormat="1" applyFont="1" applyFill="1" applyBorder="1" applyAlignment="1">
      <alignment horizontal="distributed" vertical="center"/>
    </xf>
    <xf numFmtId="41" fontId="9" fillId="0" borderId="0" xfId="21" applyNumberFormat="1" applyFont="1" applyFill="1" applyBorder="1" applyAlignment="1">
      <alignment vertical="center" shrinkToFit="1"/>
      <protection/>
    </xf>
    <xf numFmtId="0" fontId="0" fillId="0" borderId="11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6" xfId="0" applyNumberFormat="1" applyFont="1" applyFill="1" applyBorder="1" applyAlignment="1">
      <alignment horizontal="right" vertical="center"/>
    </xf>
    <xf numFmtId="41" fontId="9" fillId="0" borderId="9" xfId="21" applyNumberFormat="1" applyFont="1" applyFill="1" applyBorder="1" applyAlignment="1">
      <alignment vertical="center" shrinkToFit="1"/>
      <protection/>
    </xf>
    <xf numFmtId="41" fontId="9" fillId="0" borderId="14" xfId="21" applyNumberFormat="1" applyFont="1" applyFill="1" applyBorder="1" applyAlignment="1">
      <alignment horizontal="center" vertical="center" shrinkToFit="1"/>
      <protection/>
    </xf>
    <xf numFmtId="41" fontId="9" fillId="0" borderId="16" xfId="21" applyNumberFormat="1" applyFont="1" applyFill="1" applyBorder="1" applyAlignment="1">
      <alignment vertical="center" shrinkToFit="1"/>
      <protection/>
    </xf>
    <xf numFmtId="41" fontId="9" fillId="0" borderId="16" xfId="21" applyNumberFormat="1" applyFont="1" applyFill="1" applyBorder="1" applyAlignment="1">
      <alignment horizontal="center" vertical="center" shrinkToFit="1"/>
      <protection/>
    </xf>
    <xf numFmtId="41" fontId="9" fillId="0" borderId="17" xfId="21" applyNumberFormat="1" applyFont="1" applyFill="1" applyBorder="1" applyAlignment="1">
      <alignment vertical="center" shrinkToFit="1"/>
      <protection/>
    </xf>
    <xf numFmtId="41" fontId="9" fillId="0" borderId="17" xfId="21" applyNumberFormat="1" applyFont="1" applyFill="1" applyBorder="1" applyAlignment="1">
      <alignment horizontal="center" vertical="center" shrinkToFit="1"/>
      <protection/>
    </xf>
    <xf numFmtId="41" fontId="9" fillId="0" borderId="18" xfId="21" applyNumberFormat="1" applyFont="1" applyFill="1" applyBorder="1" applyAlignment="1">
      <alignment vertical="center" shrinkToFit="1"/>
      <protection/>
    </xf>
    <xf numFmtId="41" fontId="9" fillId="0" borderId="18" xfId="21" applyNumberFormat="1" applyFont="1" applyFill="1" applyBorder="1" applyAlignment="1">
      <alignment horizontal="center" vertical="center" shrinkToFit="1"/>
      <protection/>
    </xf>
    <xf numFmtId="41" fontId="9" fillId="0" borderId="10" xfId="21" applyNumberFormat="1" applyFont="1" applyFill="1" applyBorder="1" applyAlignment="1">
      <alignment vertical="center" shrinkToFit="1"/>
      <protection/>
    </xf>
    <xf numFmtId="0" fontId="19" fillId="0" borderId="0" xfId="0" applyNumberFormat="1" applyFont="1" applyFill="1" applyBorder="1" applyAlignment="1">
      <alignment horizontal="center" vertical="center" shrinkToFit="1"/>
    </xf>
    <xf numFmtId="0" fontId="0" fillId="0" borderId="1" xfId="0" applyNumberFormat="1" applyFont="1" applyFill="1" applyBorder="1" applyAlignment="1">
      <alignment horizontal="center" vertical="center" shrinkToFit="1"/>
    </xf>
    <xf numFmtId="0" fontId="0" fillId="0" borderId="0" xfId="0" applyNumberFormat="1" applyFont="1" applyFill="1" applyAlignment="1">
      <alignment horizontal="left" vertical="center" indent="1"/>
    </xf>
    <xf numFmtId="0" fontId="0" fillId="0" borderId="15" xfId="0" applyNumberFormat="1" applyFont="1" applyFill="1" applyBorder="1" applyAlignment="1">
      <alignment horizontal="center" vertical="center" shrinkToFit="1"/>
    </xf>
    <xf numFmtId="41" fontId="9" fillId="0" borderId="15" xfId="21" applyNumberFormat="1" applyFont="1" applyFill="1" applyBorder="1" applyAlignment="1">
      <alignment vertical="center" shrinkToFit="1"/>
      <protection/>
    </xf>
    <xf numFmtId="0" fontId="0" fillId="0" borderId="12" xfId="0" applyNumberFormat="1" applyFont="1" applyFill="1" applyBorder="1" applyAlignment="1">
      <alignment horizontal="right" vertical="center"/>
    </xf>
    <xf numFmtId="0" fontId="0" fillId="2" borderId="13" xfId="0" applyNumberFormat="1" applyFont="1" applyFill="1" applyBorder="1" applyAlignment="1">
      <alignment horizontal="center" vertical="center"/>
    </xf>
    <xf numFmtId="0" fontId="0" fillId="2" borderId="3" xfId="0" applyNumberFormat="1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/>
    </xf>
    <xf numFmtId="0" fontId="0" fillId="2" borderId="5" xfId="0" applyNumberFormat="1" applyFont="1" applyFill="1" applyBorder="1" applyAlignment="1">
      <alignment horizontal="center" vertical="center"/>
    </xf>
    <xf numFmtId="0" fontId="0" fillId="2" borderId="6" xfId="0" applyNumberFormat="1" applyFont="1" applyFill="1" applyBorder="1" applyAlignment="1">
      <alignment horizontal="center" vertical="center"/>
    </xf>
    <xf numFmtId="0" fontId="0" fillId="2" borderId="11" xfId="0" applyNumberFormat="1" applyFont="1" applyFill="1" applyBorder="1" applyAlignment="1">
      <alignment horizontal="center" vertical="center"/>
    </xf>
    <xf numFmtId="0" fontId="0" fillId="2" borderId="12" xfId="0" applyNumberFormat="1" applyFont="1" applyFill="1" applyBorder="1" applyAlignment="1">
      <alignment horizontal="center" vertical="center"/>
    </xf>
    <xf numFmtId="0" fontId="0" fillId="2" borderId="7" xfId="0" applyNumberFormat="1" applyFont="1" applyFill="1" applyBorder="1" applyAlignment="1">
      <alignment horizontal="center" vertical="center"/>
    </xf>
    <xf numFmtId="0" fontId="0" fillId="2" borderId="8" xfId="0" applyNumberFormat="1" applyFont="1" applyFill="1" applyBorder="1" applyAlignment="1">
      <alignment horizontal="center" vertical="center"/>
    </xf>
    <xf numFmtId="41" fontId="0" fillId="2" borderId="13" xfId="21" applyNumberFormat="1" applyFont="1" applyFill="1" applyBorder="1" applyAlignment="1">
      <alignment horizontal="center" vertical="center"/>
      <protection/>
    </xf>
    <xf numFmtId="0" fontId="0" fillId="2" borderId="3" xfId="0" applyNumberFormat="1" applyFill="1" applyBorder="1" applyAlignment="1">
      <alignment vertical="center"/>
    </xf>
    <xf numFmtId="10" fontId="0" fillId="2" borderId="13" xfId="20" applyNumberFormat="1" applyFont="1" applyFill="1" applyBorder="1" applyAlignment="1">
      <alignment horizontal="right" vertical="center"/>
      <protection/>
    </xf>
    <xf numFmtId="10" fontId="0" fillId="2" borderId="3" xfId="0" applyNumberFormat="1" applyFill="1" applyBorder="1" applyAlignment="1">
      <alignment horizontal="right" vertical="center"/>
    </xf>
    <xf numFmtId="41" fontId="0" fillId="2" borderId="3" xfId="21" applyNumberFormat="1" applyFont="1" applyFill="1" applyBorder="1" applyAlignment="1">
      <alignment horizontal="center" vertical="center"/>
      <protection/>
    </xf>
    <xf numFmtId="41" fontId="0" fillId="2" borderId="1" xfId="21" applyNumberFormat="1" applyFont="1" applyFill="1" applyBorder="1" applyAlignment="1">
      <alignment horizontal="center" vertical="center"/>
      <protection/>
    </xf>
    <xf numFmtId="0" fontId="0" fillId="2" borderId="5" xfId="0" applyNumberFormat="1" applyFont="1" applyFill="1" applyBorder="1" applyAlignment="1">
      <alignment horizontal="center" vertical="center" shrinkToFit="1"/>
    </xf>
    <xf numFmtId="0" fontId="0" fillId="2" borderId="6" xfId="0" applyNumberFormat="1" applyFont="1" applyFill="1" applyBorder="1" applyAlignment="1">
      <alignment/>
    </xf>
    <xf numFmtId="0" fontId="0" fillId="2" borderId="7" xfId="0" applyNumberFormat="1" applyFont="1" applyFill="1" applyBorder="1" applyAlignment="1">
      <alignment/>
    </xf>
    <xf numFmtId="0" fontId="0" fillId="2" borderId="8" xfId="0" applyNumberFormat="1" applyFont="1" applyFill="1" applyBorder="1" applyAlignment="1">
      <alignment/>
    </xf>
    <xf numFmtId="41" fontId="0" fillId="2" borderId="9" xfId="21" applyNumberFormat="1" applyFont="1" applyFill="1" applyBorder="1" applyAlignment="1">
      <alignment horizontal="center" vertical="center"/>
      <protection/>
    </xf>
    <xf numFmtId="41" fontId="0" fillId="2" borderId="14" xfId="21" applyNumberFormat="1" applyFont="1" applyFill="1" applyBorder="1" applyAlignment="1">
      <alignment horizontal="center" vertical="center"/>
      <protection/>
    </xf>
    <xf numFmtId="41" fontId="0" fillId="2" borderId="10" xfId="21" applyNumberFormat="1" applyFont="1" applyFill="1" applyBorder="1" applyAlignment="1">
      <alignment horizontal="center" vertical="center"/>
      <protection/>
    </xf>
    <xf numFmtId="167" fontId="0" fillId="2" borderId="9" xfId="21" applyNumberFormat="1" applyFont="1" applyFill="1" applyBorder="1" applyAlignment="1">
      <alignment horizontal="center" vertical="center"/>
      <protection/>
    </xf>
    <xf numFmtId="167" fontId="0" fillId="2" borderId="10" xfId="21" applyNumberFormat="1" applyFont="1" applyFill="1" applyBorder="1" applyAlignment="1">
      <alignment horizontal="center" vertical="center"/>
      <protection/>
    </xf>
    <xf numFmtId="0" fontId="0" fillId="2" borderId="6" xfId="0" applyNumberFormat="1" applyFill="1" applyBorder="1" applyAlignment="1">
      <alignment shrinkToFit="1"/>
    </xf>
    <xf numFmtId="0" fontId="0" fillId="2" borderId="11" xfId="0" applyNumberFormat="1" applyFill="1" applyBorder="1" applyAlignment="1">
      <alignment shrinkToFit="1"/>
    </xf>
    <xf numFmtId="0" fontId="0" fillId="2" borderId="12" xfId="0" applyNumberFormat="1" applyFill="1" applyBorder="1" applyAlignment="1">
      <alignment shrinkToFit="1"/>
    </xf>
    <xf numFmtId="0" fontId="0" fillId="2" borderId="7" xfId="0" applyNumberFormat="1" applyFill="1" applyBorder="1" applyAlignment="1">
      <alignment shrinkToFit="1"/>
    </xf>
    <xf numFmtId="0" fontId="0" fillId="2" borderId="8" xfId="0" applyNumberFormat="1" applyFill="1" applyBorder="1" applyAlignment="1">
      <alignment shrinkToFit="1"/>
    </xf>
    <xf numFmtId="0" fontId="0" fillId="2" borderId="9" xfId="0" applyNumberFormat="1" applyFill="1" applyBorder="1" applyAlignment="1">
      <alignment horizontal="center" vertical="center" wrapText="1"/>
    </xf>
    <xf numFmtId="0" fontId="0" fillId="2" borderId="14" xfId="0" applyNumberFormat="1" applyFont="1" applyFill="1" applyBorder="1" applyAlignment="1">
      <alignment horizontal="center" vertical="center" wrapText="1"/>
    </xf>
    <xf numFmtId="0" fontId="0" fillId="2" borderId="10" xfId="0" applyNumberFormat="1" applyFont="1" applyFill="1" applyBorder="1" applyAlignment="1">
      <alignment horizontal="center" vertical="center" wrapText="1"/>
    </xf>
    <xf numFmtId="0" fontId="0" fillId="2" borderId="13" xfId="0" applyNumberFormat="1" applyFont="1" applyFill="1" applyBorder="1" applyAlignment="1">
      <alignment horizontal="center" vertical="center" shrinkToFit="1"/>
    </xf>
    <xf numFmtId="0" fontId="0" fillId="2" borderId="1" xfId="0" applyNumberFormat="1" applyFont="1" applyFill="1" applyBorder="1" applyAlignment="1">
      <alignment horizontal="center" vertical="center" shrinkToFit="1"/>
    </xf>
    <xf numFmtId="167" fontId="0" fillId="2" borderId="13" xfId="21" applyNumberFormat="1" applyFont="1" applyFill="1" applyBorder="1" applyAlignment="1">
      <alignment horizontal="center" vertical="center"/>
      <protection/>
    </xf>
    <xf numFmtId="167" fontId="0" fillId="2" borderId="1" xfId="21" applyNumberFormat="1" applyFont="1" applyFill="1" applyBorder="1" applyAlignment="1">
      <alignment horizontal="center" vertical="center"/>
      <protection/>
    </xf>
    <xf numFmtId="0" fontId="0" fillId="2" borderId="14" xfId="0" applyNumberFormat="1" applyFill="1" applyBorder="1" applyAlignment="1">
      <alignment horizontal="center" vertical="center" wrapText="1"/>
    </xf>
    <xf numFmtId="0" fontId="0" fillId="2" borderId="10" xfId="0" applyNumberFormat="1" applyFill="1" applyBorder="1" applyAlignment="1">
      <alignment horizontal="center" vertical="center" wrapText="1"/>
    </xf>
    <xf numFmtId="0" fontId="20" fillId="2" borderId="0" xfId="0" applyNumberFormat="1" applyFont="1" applyFill="1" applyAlignment="1">
      <alignment horizontal="left" vertical="center"/>
    </xf>
    <xf numFmtId="0" fontId="11" fillId="2" borderId="0" xfId="0" applyNumberFormat="1" applyFont="1" applyFill="1" applyAlignment="1">
      <alignment horizontal="left" vertical="center"/>
    </xf>
    <xf numFmtId="41" fontId="0" fillId="2" borderId="13" xfId="21" applyNumberFormat="1" applyFont="1" applyFill="1" applyBorder="1" applyAlignment="1">
      <alignment horizontal="right" vertical="center"/>
      <protection/>
    </xf>
    <xf numFmtId="0" fontId="12" fillId="0" borderId="2" xfId="0" applyNumberFormat="1" applyFont="1" applyFill="1" applyBorder="1" applyAlignment="1" applyProtection="1">
      <alignment horizontal="center" vertical="center" textRotation="255" wrapText="1"/>
      <protection/>
    </xf>
    <xf numFmtId="0" fontId="13" fillId="0" borderId="0" xfId="0" applyNumberFormat="1" applyFont="1" applyFill="1" applyAlignment="1">
      <alignment horizontal="center" vertical="center"/>
    </xf>
    <xf numFmtId="0" fontId="12" fillId="0" borderId="5" xfId="0" applyNumberFormat="1" applyFont="1" applyFill="1" applyBorder="1" applyAlignment="1" applyProtection="1">
      <alignment horizontal="center" vertical="center" textRotation="255" wrapText="1"/>
      <protection/>
    </xf>
    <xf numFmtId="0" fontId="12" fillId="0" borderId="11" xfId="0" applyNumberFormat="1" applyFont="1" applyFill="1" applyBorder="1" applyAlignment="1" applyProtection="1">
      <alignment horizontal="center" vertical="center" textRotation="255" wrapText="1"/>
      <protection/>
    </xf>
    <xf numFmtId="0" fontId="12" fillId="0" borderId="7" xfId="0" applyNumberFormat="1" applyFont="1" applyFill="1" applyBorder="1" applyAlignment="1" applyProtection="1">
      <alignment horizontal="center" vertical="center" textRotation="255" wrapText="1"/>
      <protection/>
    </xf>
    <xf numFmtId="0" fontId="11" fillId="0" borderId="4" xfId="0" applyNumberFormat="1" applyFont="1" applyFill="1" applyBorder="1" applyAlignment="1">
      <alignment horizontal="left" vertical="center"/>
    </xf>
    <xf numFmtId="0" fontId="6" fillId="0" borderId="13" xfId="0" applyNumberFormat="1" applyFont="1" applyFill="1" applyBorder="1" applyAlignment="1">
      <alignment horizontal="center" vertical="center" shrinkToFit="1"/>
    </xf>
    <xf numFmtId="0" fontId="6" fillId="0" borderId="1" xfId="0" applyNumberFormat="1" applyFont="1" applyFill="1" applyBorder="1" applyAlignment="1">
      <alignment horizontal="center" vertical="center" shrinkToFit="1"/>
    </xf>
    <xf numFmtId="0" fontId="10" fillId="0" borderId="13" xfId="0" applyNumberFormat="1" applyFont="1" applyFill="1" applyBorder="1" applyAlignment="1" applyProtection="1">
      <alignment horizontal="center" vertical="center"/>
      <protection/>
    </xf>
    <xf numFmtId="0" fontId="10" fillId="0" borderId="1" xfId="0" applyNumberFormat="1" applyFont="1" applyFill="1" applyBorder="1" applyAlignment="1" applyProtection="1">
      <alignment horizontal="center" vertical="center"/>
      <protection/>
    </xf>
    <xf numFmtId="0" fontId="10" fillId="0" borderId="2" xfId="0" applyNumberFormat="1" applyFont="1" applyFill="1" applyBorder="1" applyAlignment="1">
      <alignment horizontal="center" vertical="center"/>
    </xf>
    <xf numFmtId="41" fontId="21" fillId="2" borderId="5" xfId="21" applyNumberFormat="1" applyFont="1" applyFill="1" applyBorder="1" applyAlignment="1">
      <alignment horizontal="center" vertical="center"/>
      <protection/>
    </xf>
    <xf numFmtId="41" fontId="21" fillId="2" borderId="15" xfId="21" applyNumberFormat="1" applyFont="1" applyFill="1" applyBorder="1" applyAlignment="1">
      <alignment horizontal="center" vertical="center"/>
      <protection/>
    </xf>
    <xf numFmtId="41" fontId="21" fillId="2" borderId="6" xfId="21" applyNumberFormat="1" applyFont="1" applyFill="1" applyBorder="1" applyAlignment="1">
      <alignment horizontal="center" vertical="center"/>
      <protection/>
    </xf>
    <xf numFmtId="41" fontId="21" fillId="2" borderId="7" xfId="21" applyNumberFormat="1" applyFont="1" applyFill="1" applyBorder="1" applyAlignment="1">
      <alignment horizontal="center" vertical="center"/>
      <protection/>
    </xf>
    <xf numFmtId="41" fontId="21" fillId="2" borderId="4" xfId="21" applyNumberFormat="1" applyFont="1" applyFill="1" applyBorder="1" applyAlignment="1">
      <alignment horizontal="center" vertical="center"/>
      <protection/>
    </xf>
    <xf numFmtId="41" fontId="21" fillId="2" borderId="8" xfId="21" applyNumberFormat="1" applyFont="1" applyFill="1" applyBorder="1" applyAlignment="1">
      <alignment horizontal="center" vertical="center"/>
      <protection/>
    </xf>
    <xf numFmtId="10" fontId="6" fillId="2" borderId="7" xfId="20" applyNumberFormat="1" applyFont="1" applyFill="1" applyBorder="1" applyAlignment="1">
      <alignment horizontal="center" vertical="center" shrinkToFit="1"/>
      <protection/>
    </xf>
    <xf numFmtId="10" fontId="6" fillId="2" borderId="8" xfId="20" applyNumberFormat="1" applyFont="1" applyFill="1" applyBorder="1" applyAlignment="1">
      <alignment horizontal="center" vertical="center" shrinkToFit="1"/>
      <protection/>
    </xf>
    <xf numFmtId="10" fontId="6" fillId="2" borderId="7" xfId="20" applyNumberFormat="1" applyFont="1" applyFill="1" applyBorder="1" applyAlignment="1">
      <alignment horizontal="center" vertical="center"/>
      <protection/>
    </xf>
    <xf numFmtId="10" fontId="6" fillId="2" borderId="8" xfId="20" applyNumberFormat="1" applyFont="1" applyFill="1" applyBorder="1" applyAlignment="1">
      <alignment horizontal="center" vertical="center"/>
      <protection/>
    </xf>
    <xf numFmtId="10" fontId="10" fillId="2" borderId="7" xfId="20" applyNumberFormat="1" applyFont="1" applyFill="1" applyBorder="1" applyAlignment="1">
      <alignment horizontal="center" vertical="center"/>
      <protection/>
    </xf>
    <xf numFmtId="10" fontId="10" fillId="2" borderId="8" xfId="20" applyNumberFormat="1" applyFont="1" applyFill="1" applyBorder="1" applyAlignment="1">
      <alignment horizontal="center" vertical="center"/>
      <protection/>
    </xf>
    <xf numFmtId="10" fontId="6" fillId="2" borderId="2" xfId="20" applyNumberFormat="1" applyFont="1" applyFill="1" applyBorder="1" applyAlignment="1">
      <alignment horizontal="center" vertical="center"/>
      <protection/>
    </xf>
    <xf numFmtId="167" fontId="0" fillId="2" borderId="2" xfId="21" applyNumberFormat="1" applyFont="1" applyFill="1" applyBorder="1" applyAlignment="1">
      <alignment horizontal="right" vertical="center"/>
      <protection/>
    </xf>
    <xf numFmtId="41" fontId="6" fillId="2" borderId="5" xfId="21" applyNumberFormat="1" applyFont="1" applyFill="1" applyBorder="1" applyAlignment="1">
      <alignment horizontal="center" vertical="center" shrinkToFit="1"/>
      <protection/>
    </xf>
    <xf numFmtId="41" fontId="6" fillId="2" borderId="6" xfId="21" applyNumberFormat="1" applyFont="1" applyFill="1" applyBorder="1" applyAlignment="1">
      <alignment horizontal="center" vertical="center" shrinkToFit="1"/>
      <protection/>
    </xf>
    <xf numFmtId="41" fontId="10" fillId="2" borderId="5" xfId="0" applyNumberFormat="1" applyFont="1" applyFill="1" applyBorder="1" applyAlignment="1">
      <alignment horizontal="center" vertical="center"/>
    </xf>
    <xf numFmtId="41" fontId="10" fillId="2" borderId="6" xfId="0" applyNumberFormat="1" applyFont="1" applyFill="1" applyBorder="1" applyAlignment="1">
      <alignment horizontal="center" vertical="center"/>
    </xf>
    <xf numFmtId="0" fontId="7" fillId="2" borderId="5" xfId="21" applyNumberFormat="1" applyFont="1" applyFill="1" applyBorder="1" applyAlignment="1">
      <alignment horizontal="center" vertical="center" shrinkToFit="1"/>
      <protection/>
    </xf>
    <xf numFmtId="0" fontId="7" fillId="2" borderId="7" xfId="21" applyNumberFormat="1" applyFont="1" applyFill="1" applyBorder="1" applyAlignment="1">
      <alignment horizontal="center" vertical="center" shrinkToFit="1"/>
      <protection/>
    </xf>
    <xf numFmtId="41" fontId="6" fillId="2" borderId="5" xfId="21" applyNumberFormat="1" applyFont="1" applyFill="1" applyBorder="1" applyAlignment="1">
      <alignment horizontal="center" vertical="center"/>
      <protection/>
    </xf>
    <xf numFmtId="41" fontId="6" fillId="2" borderId="6" xfId="21" applyNumberFormat="1" applyFont="1" applyFill="1" applyBorder="1" applyAlignment="1">
      <alignment horizontal="center" vertical="center"/>
      <protection/>
    </xf>
    <xf numFmtId="0" fontId="6" fillId="2" borderId="5" xfId="0" applyNumberFormat="1" applyFont="1" applyFill="1" applyBorder="1" applyAlignment="1">
      <alignment horizontal="center" vertical="center"/>
    </xf>
    <xf numFmtId="0" fontId="6" fillId="2" borderId="15" xfId="0" applyNumberFormat="1" applyFont="1" applyFill="1" applyBorder="1" applyAlignment="1">
      <alignment horizontal="center" vertical="center"/>
    </xf>
    <xf numFmtId="0" fontId="6" fillId="2" borderId="6" xfId="0" applyNumberFormat="1" applyFont="1" applyFill="1" applyBorder="1" applyAlignment="1">
      <alignment horizontal="center" vertical="center"/>
    </xf>
    <xf numFmtId="0" fontId="6" fillId="2" borderId="11" xfId="0" applyNumberFormat="1" applyFont="1" applyFill="1" applyBorder="1" applyAlignment="1">
      <alignment horizontal="center" vertical="center"/>
    </xf>
    <xf numFmtId="0" fontId="6" fillId="2" borderId="0" xfId="0" applyNumberFormat="1" applyFont="1" applyFill="1" applyBorder="1" applyAlignment="1">
      <alignment horizontal="center" vertical="center"/>
    </xf>
    <xf numFmtId="0" fontId="6" fillId="2" borderId="12" xfId="0" applyNumberFormat="1" applyFont="1" applyFill="1" applyBorder="1" applyAlignment="1">
      <alignment horizontal="center" vertical="center"/>
    </xf>
    <xf numFmtId="0" fontId="0" fillId="2" borderId="13" xfId="0" applyNumberFormat="1" applyFill="1" applyBorder="1" applyAlignment="1">
      <alignment horizontal="center" vertical="center"/>
    </xf>
    <xf numFmtId="0" fontId="0" fillId="2" borderId="3" xfId="0" applyNumberFormat="1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0" fontId="6" fillId="2" borderId="13" xfId="0" applyNumberFormat="1" applyFont="1" applyFill="1" applyBorder="1" applyAlignment="1">
      <alignment horizontal="center" vertical="center"/>
    </xf>
    <xf numFmtId="0" fontId="6" fillId="2" borderId="3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  <xf numFmtId="0" fontId="0" fillId="2" borderId="9" xfId="0" applyNumberFormat="1" applyFont="1" applyFill="1" applyBorder="1" applyAlignment="1">
      <alignment horizontal="center" vertical="center"/>
    </xf>
    <xf numFmtId="0" fontId="0" fillId="2" borderId="14" xfId="0" applyNumberFormat="1" applyFont="1" applyFill="1" applyBorder="1" applyAlignment="1">
      <alignment horizontal="center" vertical="center"/>
    </xf>
    <xf numFmtId="0" fontId="0" fillId="2" borderId="10" xfId="0" applyNumberFormat="1" applyFont="1" applyFill="1" applyBorder="1" applyAlignment="1">
      <alignment horizontal="center" vertical="center"/>
    </xf>
    <xf numFmtId="167" fontId="0" fillId="2" borderId="13" xfId="21" applyNumberFormat="1" applyFont="1" applyFill="1" applyBorder="1" applyAlignment="1">
      <alignment horizontal="right" vertical="center"/>
      <protection/>
    </xf>
    <xf numFmtId="167" fontId="0" fillId="2" borderId="1" xfId="21" applyNumberFormat="1" applyFont="1" applyFill="1" applyBorder="1" applyAlignment="1">
      <alignment horizontal="right" vertical="center"/>
      <protection/>
    </xf>
    <xf numFmtId="0" fontId="0" fillId="2" borderId="2" xfId="0" applyNumberFormat="1" applyFill="1" applyBorder="1" applyAlignment="1">
      <alignment horizontal="center" vertical="center"/>
    </xf>
    <xf numFmtId="0" fontId="0" fillId="2" borderId="5" xfId="0" applyNumberFormat="1" applyFill="1" applyBorder="1" applyAlignment="1">
      <alignment horizontal="center" vertical="center"/>
    </xf>
    <xf numFmtId="0" fontId="0" fillId="2" borderId="6" xfId="0" applyNumberFormat="1" applyFill="1" applyBorder="1" applyAlignment="1">
      <alignment horizontal="center" vertical="center"/>
    </xf>
    <xf numFmtId="41" fontId="0" fillId="2" borderId="5" xfId="21" applyNumberFormat="1" applyFont="1" applyFill="1" applyBorder="1" applyAlignment="1">
      <alignment horizontal="center" vertical="center"/>
      <protection/>
    </xf>
    <xf numFmtId="41" fontId="0" fillId="2" borderId="6" xfId="21" applyNumberFormat="1" applyFont="1" applyFill="1" applyBorder="1" applyAlignment="1">
      <alignment horizontal="center" vertical="center"/>
      <protection/>
    </xf>
    <xf numFmtId="41" fontId="0" fillId="2" borderId="11" xfId="21" applyNumberFormat="1" applyFont="1" applyFill="1" applyBorder="1" applyAlignment="1">
      <alignment horizontal="center" vertical="center"/>
      <protection/>
    </xf>
    <xf numFmtId="41" fontId="0" fillId="2" borderId="12" xfId="21" applyNumberFormat="1" applyFont="1" applyFill="1" applyBorder="1" applyAlignment="1">
      <alignment horizontal="center" vertical="center"/>
      <protection/>
    </xf>
    <xf numFmtId="41" fontId="0" fillId="2" borderId="7" xfId="21" applyNumberFormat="1" applyFont="1" applyFill="1" applyBorder="1" applyAlignment="1">
      <alignment horizontal="center" vertical="center"/>
      <protection/>
    </xf>
    <xf numFmtId="41" fontId="0" fillId="2" borderId="8" xfId="21" applyNumberFormat="1" applyFont="1" applyFill="1" applyBorder="1" applyAlignment="1">
      <alignment horizontal="center" vertical="center"/>
      <protection/>
    </xf>
    <xf numFmtId="41" fontId="0" fillId="2" borderId="15" xfId="21" applyNumberFormat="1" applyFont="1" applyFill="1" applyBorder="1" applyAlignment="1">
      <alignment horizontal="center" vertical="center"/>
      <protection/>
    </xf>
    <xf numFmtId="41" fontId="0" fillId="2" borderId="4" xfId="21" applyNumberFormat="1" applyFont="1" applyFill="1" applyBorder="1" applyAlignment="1">
      <alignment horizontal="center" vertical="center"/>
      <protection/>
    </xf>
    <xf numFmtId="0" fontId="11" fillId="2" borderId="4" xfId="0" applyNumberFormat="1" applyFont="1" applyFill="1" applyBorder="1" applyAlignment="1">
      <alignment horizontal="left" vertical="center"/>
    </xf>
    <xf numFmtId="0" fontId="0" fillId="2" borderId="7" xfId="0" applyNumberFormat="1" applyFill="1" applyBorder="1" applyAlignment="1">
      <alignment horizontal="center" vertical="center"/>
    </xf>
    <xf numFmtId="0" fontId="0" fillId="2" borderId="8" xfId="0" applyNumberFormat="1" applyFill="1" applyBorder="1" applyAlignment="1">
      <alignment horizontal="center" vertical="center"/>
    </xf>
    <xf numFmtId="0" fontId="0" fillId="2" borderId="9" xfId="0" applyNumberFormat="1" applyFill="1" applyBorder="1" applyAlignment="1">
      <alignment horizontal="center" vertical="center"/>
    </xf>
    <xf numFmtId="0" fontId="0" fillId="2" borderId="10" xfId="0" applyNumberFormat="1" applyFill="1" applyBorder="1" applyAlignment="1">
      <alignment horizontal="center" vertical="center"/>
    </xf>
    <xf numFmtId="0" fontId="14" fillId="0" borderId="3" xfId="0" applyNumberFormat="1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/>
    </xf>
    <xf numFmtId="0" fontId="10" fillId="0" borderId="3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10" fillId="0" borderId="13" xfId="0" applyNumberFormat="1" applyFont="1" applyFill="1" applyBorder="1" applyAlignment="1" applyProtection="1">
      <alignment horizontal="center" vertical="center" textRotation="255" wrapText="1"/>
      <protection/>
    </xf>
    <xf numFmtId="0" fontId="10" fillId="0" borderId="13" xfId="0" applyNumberFormat="1" applyFont="1" applyFill="1" applyBorder="1" applyAlignment="1" applyProtection="1">
      <alignment horizontal="center" vertical="center" textRotation="255" shrinkToFit="1"/>
      <protection/>
    </xf>
    <xf numFmtId="41" fontId="9" fillId="0" borderId="0" xfId="21" applyNumberFormat="1" applyFont="1" applyFill="1" applyBorder="1" applyAlignment="1">
      <alignment horizontal="left" vertical="center"/>
      <protection/>
    </xf>
    <xf numFmtId="0" fontId="14" fillId="0" borderId="2" xfId="0" applyNumberFormat="1" applyFont="1" applyFill="1" applyBorder="1" applyAlignment="1">
      <alignment horizontal="center" vertical="center"/>
    </xf>
    <xf numFmtId="41" fontId="10" fillId="0" borderId="2" xfId="21" applyNumberFormat="1" applyFont="1" applyFill="1" applyBorder="1" applyAlignment="1">
      <alignment horizontal="center" vertical="center"/>
      <protection/>
    </xf>
    <xf numFmtId="0" fontId="14" fillId="0" borderId="6" xfId="0" applyNumberFormat="1" applyFont="1" applyFill="1" applyBorder="1" applyAlignment="1">
      <alignment horizontal="center" vertical="center"/>
    </xf>
    <xf numFmtId="41" fontId="11" fillId="0" borderId="4" xfId="21" applyNumberFormat="1" applyFont="1" applyFill="1" applyBorder="1" applyAlignment="1">
      <alignment horizontal="left" vertical="center"/>
      <protection/>
    </xf>
    <xf numFmtId="41" fontId="10" fillId="0" borderId="13" xfId="21" applyNumberFormat="1" applyFont="1" applyFill="1" applyBorder="1" applyAlignment="1">
      <alignment horizontal="center" vertical="center"/>
      <protection/>
    </xf>
    <xf numFmtId="41" fontId="10" fillId="0" borderId="1" xfId="21" applyNumberFormat="1" applyFont="1" applyFill="1" applyBorder="1" applyAlignment="1">
      <alignment horizontal="center" vertical="center"/>
      <protection/>
    </xf>
    <xf numFmtId="41" fontId="10" fillId="0" borderId="3" xfId="21" applyNumberFormat="1" applyFont="1" applyFill="1" applyBorder="1" applyAlignment="1">
      <alignment horizontal="center" vertical="center"/>
      <protection/>
    </xf>
    <xf numFmtId="41" fontId="10" fillId="0" borderId="9" xfId="21" applyNumberFormat="1" applyFont="1" applyFill="1" applyBorder="1" applyAlignment="1">
      <alignment horizontal="center" vertical="center"/>
      <protection/>
    </xf>
    <xf numFmtId="41" fontId="10" fillId="0" borderId="10" xfId="21" applyNumberFormat="1" applyFont="1" applyFill="1" applyBorder="1" applyAlignment="1">
      <alignment horizontal="center" vertical="center"/>
      <protection/>
    </xf>
    <xf numFmtId="41" fontId="10" fillId="0" borderId="2" xfId="21" applyNumberFormat="1" applyFont="1" applyFill="1" applyBorder="1" applyAlignment="1">
      <alignment horizontal="center" vertical="center" wrapText="1" shrinkToFit="1"/>
      <protection/>
    </xf>
    <xf numFmtId="0" fontId="9" fillId="0" borderId="13" xfId="21" applyNumberFormat="1" applyFont="1" applyFill="1" applyBorder="1" applyAlignment="1">
      <alignment horizontal="center" vertical="center"/>
      <protection/>
    </xf>
    <xf numFmtId="0" fontId="9" fillId="0" borderId="3" xfId="21" applyNumberFormat="1" applyFont="1" applyFill="1" applyBorder="1" applyAlignment="1">
      <alignment horizontal="center" vertical="center"/>
      <protection/>
    </xf>
    <xf numFmtId="0" fontId="9" fillId="0" borderId="1" xfId="21" applyNumberFormat="1" applyFont="1" applyFill="1" applyBorder="1" applyAlignment="1">
      <alignment horizontal="center" vertical="center"/>
      <protection/>
    </xf>
    <xf numFmtId="0" fontId="9" fillId="0" borderId="9" xfId="21" applyNumberFormat="1" applyFont="1" applyFill="1" applyBorder="1" applyAlignment="1">
      <alignment horizontal="center" vertical="center" wrapText="1"/>
      <protection/>
    </xf>
    <xf numFmtId="0" fontId="9" fillId="0" borderId="14" xfId="21" applyNumberFormat="1" applyFont="1" applyFill="1" applyBorder="1" applyAlignment="1">
      <alignment horizontal="center" vertical="center" wrapText="1"/>
      <protection/>
    </xf>
    <xf numFmtId="0" fontId="9" fillId="0" borderId="10" xfId="21" applyNumberFormat="1" applyFont="1" applyFill="1" applyBorder="1" applyAlignment="1">
      <alignment horizontal="center" vertical="center" wrapText="1"/>
      <protection/>
    </xf>
    <xf numFmtId="41" fontId="10" fillId="0" borderId="9" xfId="21" applyNumberFormat="1" applyFont="1" applyFill="1" applyBorder="1" applyAlignment="1">
      <alignment horizontal="center" vertical="center" wrapText="1"/>
      <protection/>
    </xf>
    <xf numFmtId="41" fontId="10" fillId="0" borderId="14" xfId="21" applyNumberFormat="1" applyFont="1" applyFill="1" applyBorder="1" applyAlignment="1">
      <alignment horizontal="center" vertical="center" wrapText="1"/>
      <protection/>
    </xf>
    <xf numFmtId="41" fontId="10" fillId="0" borderId="10" xfId="21" applyNumberFormat="1" applyFont="1" applyFill="1" applyBorder="1" applyAlignment="1">
      <alignment horizontal="center" vertical="center" wrapText="1"/>
      <protection/>
    </xf>
    <xf numFmtId="0" fontId="9" fillId="0" borderId="6" xfId="21" applyNumberFormat="1" applyFont="1" applyFill="1" applyBorder="1" applyAlignment="1">
      <alignment horizontal="center" vertical="center" shrinkToFit="1"/>
      <protection/>
    </xf>
    <xf numFmtId="0" fontId="9" fillId="0" borderId="12" xfId="21" applyNumberFormat="1" applyFont="1" applyFill="1" applyBorder="1" applyAlignment="1">
      <alignment horizontal="center" vertical="center" shrinkToFit="1"/>
      <protection/>
    </xf>
    <xf numFmtId="0" fontId="9" fillId="0" borderId="8" xfId="21" applyNumberFormat="1" applyFont="1" applyFill="1" applyBorder="1" applyAlignment="1">
      <alignment horizontal="center" vertical="center" shrinkToFit="1"/>
      <protection/>
    </xf>
    <xf numFmtId="0" fontId="9" fillId="0" borderId="13" xfId="21" applyNumberFormat="1" applyFont="1" applyFill="1" applyBorder="1" applyAlignment="1">
      <alignment horizontal="center" vertical="center" wrapText="1"/>
      <protection/>
    </xf>
    <xf numFmtId="0" fontId="9" fillId="0" borderId="1" xfId="21" applyNumberFormat="1" applyFont="1" applyFill="1" applyBorder="1" applyAlignment="1">
      <alignment horizontal="center" vertical="center" wrapText="1"/>
      <protection/>
    </xf>
    <xf numFmtId="0" fontId="9" fillId="0" borderId="9" xfId="21" applyNumberFormat="1" applyFont="1" applyFill="1" applyBorder="1" applyAlignment="1">
      <alignment horizontal="center" vertical="center" shrinkToFit="1"/>
      <protection/>
    </xf>
    <xf numFmtId="0" fontId="9" fillId="0" borderId="10" xfId="21" applyNumberFormat="1" applyFont="1" applyFill="1" applyBorder="1" applyAlignment="1">
      <alignment horizontal="center" vertical="center" shrinkToFit="1"/>
      <protection/>
    </xf>
    <xf numFmtId="41" fontId="9" fillId="0" borderId="6" xfId="21" applyNumberFormat="1" applyFont="1" applyFill="1" applyBorder="1" applyAlignment="1">
      <alignment horizontal="center" vertical="center" shrinkToFit="1"/>
      <protection/>
    </xf>
    <xf numFmtId="41" fontId="9" fillId="0" borderId="12" xfId="21" applyNumberFormat="1" applyFont="1" applyFill="1" applyBorder="1" applyAlignment="1">
      <alignment horizontal="center" vertical="center" shrinkToFit="1"/>
      <protection/>
    </xf>
    <xf numFmtId="41" fontId="9" fillId="0" borderId="8" xfId="21" applyNumberFormat="1" applyFont="1" applyFill="1" applyBorder="1" applyAlignment="1">
      <alignment horizontal="center" vertical="center" shrinkToFit="1"/>
      <protection/>
    </xf>
    <xf numFmtId="0" fontId="9" fillId="0" borderId="5" xfId="21" applyNumberFormat="1" applyFont="1" applyFill="1" applyBorder="1" applyAlignment="1">
      <alignment horizontal="center" vertical="center" shrinkToFit="1"/>
      <protection/>
    </xf>
    <xf numFmtId="0" fontId="9" fillId="0" borderId="7" xfId="21" applyNumberFormat="1" applyFont="1" applyFill="1" applyBorder="1" applyAlignment="1">
      <alignment horizontal="center" vertical="center" shrinkToFit="1"/>
      <protection/>
    </xf>
    <xf numFmtId="41" fontId="16" fillId="0" borderId="0" xfId="21" applyNumberFormat="1" applyFont="1" applyFill="1" applyAlignment="1">
      <alignment horizontal="center" vertical="center"/>
      <protection/>
    </xf>
    <xf numFmtId="41" fontId="9" fillId="0" borderId="5" xfId="21" applyNumberFormat="1" applyFont="1" applyFill="1" applyBorder="1" applyAlignment="1">
      <alignment horizontal="center" wrapText="1"/>
      <protection/>
    </xf>
    <xf numFmtId="41" fontId="9" fillId="0" borderId="6" xfId="21" applyNumberFormat="1" applyFont="1" applyFill="1" applyBorder="1" applyAlignment="1">
      <alignment horizontal="center" wrapText="1"/>
      <protection/>
    </xf>
    <xf numFmtId="41" fontId="10" fillId="0" borderId="2" xfId="21" applyNumberFormat="1" applyFont="1" applyFill="1" applyBorder="1" applyAlignment="1">
      <alignment horizontal="center" vertical="center" wrapText="1"/>
      <protection/>
    </xf>
    <xf numFmtId="41" fontId="9" fillId="0" borderId="9" xfId="21" applyNumberFormat="1" applyFont="1" applyFill="1" applyBorder="1" applyAlignment="1">
      <alignment horizontal="center" vertical="center" wrapText="1"/>
      <protection/>
    </xf>
    <xf numFmtId="41" fontId="9" fillId="0" borderId="14" xfId="21" applyNumberFormat="1" applyFont="1" applyFill="1" applyBorder="1" applyAlignment="1">
      <alignment horizontal="center" vertical="center" wrapText="1"/>
      <protection/>
    </xf>
    <xf numFmtId="41" fontId="9" fillId="0" borderId="10" xfId="21" applyNumberFormat="1" applyFont="1" applyFill="1" applyBorder="1" applyAlignment="1">
      <alignment horizontal="center" vertical="center" wrapText="1"/>
      <protection/>
    </xf>
    <xf numFmtId="41" fontId="9" fillId="0" borderId="13" xfId="21" applyNumberFormat="1" applyFont="1" applyFill="1" applyBorder="1" applyAlignment="1">
      <alignment horizontal="center" vertical="center"/>
      <protection/>
    </xf>
    <xf numFmtId="41" fontId="9" fillId="0" borderId="1" xfId="21" applyNumberFormat="1" applyFont="1" applyFill="1" applyBorder="1" applyAlignment="1">
      <alignment horizontal="center" vertical="center"/>
      <protection/>
    </xf>
    <xf numFmtId="41" fontId="9" fillId="0" borderId="3" xfId="21" applyNumberFormat="1" applyFont="1" applyFill="1" applyBorder="1" applyAlignment="1">
      <alignment horizontal="center" vertical="center"/>
      <protection/>
    </xf>
    <xf numFmtId="170" fontId="9" fillId="0" borderId="5" xfId="21" applyNumberFormat="1" applyFont="1" applyFill="1" applyBorder="1" applyAlignment="1" applyProtection="1">
      <alignment horizontal="center" vertical="center"/>
      <protection/>
    </xf>
    <xf numFmtId="170" fontId="9" fillId="0" borderId="15" xfId="21" applyNumberFormat="1" applyFont="1" applyFill="1" applyBorder="1" applyAlignment="1" applyProtection="1">
      <alignment horizontal="center" vertical="center"/>
      <protection/>
    </xf>
    <xf numFmtId="170" fontId="9" fillId="0" borderId="6" xfId="21" applyNumberFormat="1" applyFont="1" applyFill="1" applyBorder="1" applyAlignment="1" applyProtection="1">
      <alignment horizontal="center" vertical="center"/>
      <protection/>
    </xf>
    <xf numFmtId="170" fontId="9" fillId="0" borderId="7" xfId="21" applyNumberFormat="1" applyFont="1" applyFill="1" applyBorder="1" applyAlignment="1" applyProtection="1">
      <alignment horizontal="center" vertical="center"/>
      <protection/>
    </xf>
    <xf numFmtId="170" fontId="9" fillId="0" borderId="4" xfId="21" applyNumberFormat="1" applyFont="1" applyFill="1" applyBorder="1" applyAlignment="1" applyProtection="1">
      <alignment horizontal="center" vertical="center"/>
      <protection/>
    </xf>
    <xf numFmtId="170" fontId="9" fillId="0" borderId="8" xfId="21" applyNumberFormat="1" applyFont="1" applyFill="1" applyBorder="1" applyAlignment="1" applyProtection="1">
      <alignment horizontal="center" vertical="center"/>
      <protection/>
    </xf>
    <xf numFmtId="167" fontId="9" fillId="0" borderId="9" xfId="21" applyNumberFormat="1" applyFont="1" applyFill="1" applyBorder="1" applyAlignment="1" applyProtection="1">
      <alignment horizontal="center" vertical="center"/>
      <protection/>
    </xf>
    <xf numFmtId="167" fontId="9" fillId="0" borderId="10" xfId="21" applyNumberFormat="1" applyFont="1" applyFill="1" applyBorder="1" applyAlignment="1" applyProtection="1">
      <alignment horizontal="center" vertical="center"/>
      <protection/>
    </xf>
    <xf numFmtId="167" fontId="10" fillId="0" borderId="9" xfId="21" applyNumberFormat="1" applyFont="1" applyFill="1" applyBorder="1" applyAlignment="1" applyProtection="1">
      <alignment horizontal="center" vertical="center" shrinkToFit="1"/>
      <protection/>
    </xf>
    <xf numFmtId="167" fontId="10" fillId="0" borderId="10" xfId="21" applyNumberFormat="1" applyFont="1" applyFill="1" applyBorder="1" applyAlignment="1" applyProtection="1">
      <alignment horizontal="center" vertical="center" shrinkToFit="1"/>
      <protection/>
    </xf>
    <xf numFmtId="171" fontId="16" fillId="0" borderId="9" xfId="21" applyNumberFormat="1" applyFont="1" applyFill="1" applyBorder="1" applyAlignment="1" applyProtection="1">
      <alignment horizontal="center" vertical="center" shrinkToFit="1"/>
      <protection/>
    </xf>
    <xf numFmtId="171" fontId="16" fillId="0" borderId="10" xfId="21" applyNumberFormat="1" applyFont="1" applyFill="1" applyBorder="1" applyAlignment="1" applyProtection="1">
      <alignment horizontal="center" vertical="center" shrinkToFit="1"/>
      <protection/>
    </xf>
    <xf numFmtId="171" fontId="16" fillId="0" borderId="9" xfId="21" applyNumberFormat="1" applyFont="1" applyFill="1" applyBorder="1" applyAlignment="1" applyProtection="1" quotePrefix="1">
      <alignment horizontal="center" vertical="center" shrinkToFit="1"/>
      <protection/>
    </xf>
    <xf numFmtId="171" fontId="16" fillId="0" borderId="2" xfId="21" applyNumberFormat="1" applyFont="1" applyFill="1" applyBorder="1" applyAlignment="1" applyProtection="1" quotePrefix="1">
      <alignment horizontal="center" vertical="center" shrinkToFit="1"/>
      <protection/>
    </xf>
    <xf numFmtId="171" fontId="16" fillId="0" borderId="2" xfId="21" applyNumberFormat="1" applyFont="1" applyFill="1" applyBorder="1" applyAlignment="1" applyProtection="1">
      <alignment horizontal="center" vertical="center" shrinkToFit="1"/>
      <protection/>
    </xf>
    <xf numFmtId="41" fontId="10" fillId="0" borderId="2" xfId="21" applyNumberFormat="1" applyFont="1" applyFill="1" applyBorder="1" applyAlignment="1">
      <alignment horizontal="right" vertical="center" wrapText="1"/>
      <protection/>
    </xf>
    <xf numFmtId="171" fontId="10" fillId="0" borderId="9" xfId="21" applyNumberFormat="1" applyFont="1" applyFill="1" applyBorder="1" applyAlignment="1" applyProtection="1">
      <alignment horizontal="center" vertical="center" shrinkToFit="1"/>
      <protection/>
    </xf>
    <xf numFmtId="171" fontId="10" fillId="0" borderId="10" xfId="21" applyNumberFormat="1" applyFont="1" applyFill="1" applyBorder="1" applyAlignment="1" applyProtection="1">
      <alignment horizontal="center" vertical="center" shrinkToFit="1"/>
      <protection/>
    </xf>
    <xf numFmtId="10" fontId="10" fillId="0" borderId="13" xfId="20" applyNumberFormat="1" applyFont="1" applyFill="1" applyBorder="1" applyAlignment="1">
      <alignment horizontal="center" vertical="center"/>
      <protection/>
    </xf>
    <xf numFmtId="10" fontId="10" fillId="0" borderId="1" xfId="20" applyNumberFormat="1" applyFont="1" applyFill="1" applyBorder="1" applyAlignment="1">
      <alignment horizontal="center" vertical="center"/>
      <protection/>
    </xf>
    <xf numFmtId="41" fontId="10" fillId="0" borderId="13" xfId="21" applyNumberFormat="1" applyFont="1" applyFill="1" applyBorder="1" applyAlignment="1" applyProtection="1">
      <alignment horizontal="center" vertical="center" shrinkToFit="1"/>
      <protection locked="0"/>
    </xf>
    <xf numFmtId="41" fontId="10" fillId="0" borderId="1" xfId="21" applyNumberFormat="1" applyFont="1" applyFill="1" applyBorder="1" applyAlignment="1" applyProtection="1">
      <alignment horizontal="center" vertical="center" shrinkToFit="1"/>
      <protection locked="0"/>
    </xf>
    <xf numFmtId="167" fontId="10" fillId="0" borderId="13" xfId="21" applyNumberFormat="1" applyFont="1" applyFill="1" applyBorder="1" applyAlignment="1">
      <alignment horizontal="center" vertical="center"/>
      <protection/>
    </xf>
    <xf numFmtId="167" fontId="10" fillId="0" borderId="1" xfId="21" applyNumberFormat="1" applyFont="1" applyFill="1" applyBorder="1" applyAlignment="1">
      <alignment horizontal="center" vertical="center"/>
      <protection/>
    </xf>
    <xf numFmtId="168" fontId="10" fillId="0" borderId="13" xfId="21" applyNumberFormat="1" applyFont="1" applyFill="1" applyBorder="1" applyAlignment="1" applyProtection="1">
      <alignment horizontal="center" vertical="center" shrinkToFit="1"/>
      <protection locked="0"/>
    </xf>
    <xf numFmtId="41" fontId="11" fillId="0" borderId="0" xfId="21" applyNumberFormat="1" applyFont="1" applyFill="1" applyAlignment="1">
      <alignment horizontal="left" vertical="center"/>
      <protection/>
    </xf>
    <xf numFmtId="41" fontId="10" fillId="0" borderId="5" xfId="21" applyNumberFormat="1" applyFont="1" applyFill="1" applyBorder="1" applyAlignment="1">
      <alignment horizontal="center" vertical="center"/>
      <protection/>
    </xf>
    <xf numFmtId="41" fontId="10" fillId="0" borderId="15" xfId="21" applyNumberFormat="1" applyFont="1" applyFill="1" applyBorder="1" applyAlignment="1">
      <alignment horizontal="center" vertical="center"/>
      <protection/>
    </xf>
    <xf numFmtId="41" fontId="10" fillId="0" borderId="6" xfId="21" applyNumberFormat="1" applyFont="1" applyFill="1" applyBorder="1" applyAlignment="1">
      <alignment horizontal="center" vertical="center"/>
      <protection/>
    </xf>
    <xf numFmtId="41" fontId="10" fillId="0" borderId="7" xfId="21" applyNumberFormat="1" applyFont="1" applyFill="1" applyBorder="1" applyAlignment="1">
      <alignment horizontal="center" vertical="center"/>
      <protection/>
    </xf>
    <xf numFmtId="41" fontId="10" fillId="0" borderId="4" xfId="21" applyNumberFormat="1" applyFont="1" applyFill="1" applyBorder="1" applyAlignment="1">
      <alignment horizontal="center" vertical="center"/>
      <protection/>
    </xf>
    <xf numFmtId="41" fontId="10" fillId="0" borderId="8" xfId="21" applyNumberFormat="1" applyFont="1" applyFill="1" applyBorder="1" applyAlignment="1">
      <alignment horizontal="center" vertical="center"/>
      <protection/>
    </xf>
    <xf numFmtId="41" fontId="10" fillId="0" borderId="11" xfId="21" applyNumberFormat="1" applyFont="1" applyFill="1" applyBorder="1" applyAlignment="1">
      <alignment horizontal="center" vertical="center"/>
      <protection/>
    </xf>
    <xf numFmtId="41" fontId="10" fillId="0" borderId="12" xfId="21" applyNumberFormat="1" applyFont="1" applyFill="1" applyBorder="1" applyAlignment="1">
      <alignment horizontal="center" vertical="center"/>
      <protection/>
    </xf>
    <xf numFmtId="41" fontId="10" fillId="0" borderId="5" xfId="21" applyNumberFormat="1" applyFont="1" applyFill="1" applyBorder="1" applyAlignment="1">
      <alignment horizontal="left" vertical="top"/>
      <protection/>
    </xf>
    <xf numFmtId="41" fontId="10" fillId="0" borderId="15" xfId="21" applyNumberFormat="1" applyFont="1" applyFill="1" applyBorder="1" applyAlignment="1">
      <alignment horizontal="left" vertical="top"/>
      <protection/>
    </xf>
    <xf numFmtId="41" fontId="10" fillId="0" borderId="6" xfId="21" applyNumberFormat="1" applyFont="1" applyFill="1" applyBorder="1" applyAlignment="1">
      <alignment horizontal="left" vertical="top"/>
      <protection/>
    </xf>
    <xf numFmtId="41" fontId="10" fillId="0" borderId="11" xfId="21" applyNumberFormat="1" applyFont="1" applyFill="1" applyBorder="1" applyAlignment="1">
      <alignment horizontal="left" vertical="top"/>
      <protection/>
    </xf>
    <xf numFmtId="41" fontId="10" fillId="0" borderId="0" xfId="21" applyNumberFormat="1" applyFont="1" applyFill="1" applyBorder="1" applyAlignment="1">
      <alignment horizontal="left" vertical="top"/>
      <protection/>
    </xf>
    <xf numFmtId="41" fontId="10" fillId="0" borderId="12" xfId="21" applyNumberFormat="1" applyFont="1" applyFill="1" applyBorder="1" applyAlignment="1">
      <alignment horizontal="left" vertical="top"/>
      <protection/>
    </xf>
    <xf numFmtId="41" fontId="10" fillId="0" borderId="9" xfId="21" applyNumberFormat="1" applyFont="1" applyFill="1" applyBorder="1" applyAlignment="1">
      <alignment horizontal="left" vertical="top"/>
      <protection/>
    </xf>
    <xf numFmtId="41" fontId="10" fillId="0" borderId="7" xfId="21" applyNumberFormat="1" applyFont="1" applyFill="1" applyBorder="1" applyAlignment="1">
      <alignment horizontal="left" vertical="top"/>
      <protection/>
    </xf>
    <xf numFmtId="41" fontId="10" fillId="0" borderId="4" xfId="21" applyNumberFormat="1" applyFont="1" applyFill="1" applyBorder="1" applyAlignment="1">
      <alignment horizontal="left" vertical="top"/>
      <protection/>
    </xf>
    <xf numFmtId="41" fontId="10" fillId="0" borderId="8" xfId="21" applyNumberFormat="1" applyFont="1" applyFill="1" applyBorder="1" applyAlignment="1">
      <alignment horizontal="left" vertical="top"/>
      <protection/>
    </xf>
    <xf numFmtId="41" fontId="10" fillId="0" borderId="2" xfId="21" applyNumberFormat="1" applyFont="1" applyFill="1" applyBorder="1" applyAlignment="1" applyProtection="1">
      <alignment horizontal="center" vertical="center"/>
      <protection/>
    </xf>
    <xf numFmtId="41" fontId="7" fillId="0" borderId="4" xfId="22" applyNumberFormat="1" applyFont="1" applyFill="1" applyBorder="1" applyAlignment="1">
      <alignment horizontal="left" vertical="center"/>
      <protection/>
    </xf>
    <xf numFmtId="41" fontId="10" fillId="0" borderId="2" xfId="22" applyNumberFormat="1" applyFont="1" applyFill="1" applyBorder="1" applyAlignment="1">
      <alignment horizontal="center" vertical="center" wrapText="1"/>
      <protection/>
    </xf>
    <xf numFmtId="41" fontId="10" fillId="0" borderId="13" xfId="22" applyNumberFormat="1" applyFont="1" applyFill="1" applyBorder="1" applyAlignment="1">
      <alignment horizontal="center" vertical="center"/>
      <protection/>
    </xf>
    <xf numFmtId="41" fontId="10" fillId="0" borderId="3" xfId="22" applyNumberFormat="1" applyFont="1" applyFill="1" applyBorder="1" applyAlignment="1">
      <alignment horizontal="center" vertical="center"/>
      <protection/>
    </xf>
    <xf numFmtId="41" fontId="10" fillId="0" borderId="1" xfId="22" applyNumberFormat="1" applyFont="1" applyFill="1" applyBorder="1" applyAlignment="1">
      <alignment horizontal="center" vertical="center"/>
      <protection/>
    </xf>
    <xf numFmtId="41" fontId="16" fillId="0" borderId="9" xfId="22" applyNumberFormat="1" applyFont="1" applyFill="1" applyBorder="1" applyAlignment="1">
      <alignment horizontal="center" vertical="center"/>
      <protection/>
    </xf>
    <xf numFmtId="41" fontId="16" fillId="0" borderId="14" xfId="22" applyNumberFormat="1" applyFont="1" applyFill="1" applyBorder="1" applyAlignment="1">
      <alignment horizontal="center" vertical="center"/>
      <protection/>
    </xf>
    <xf numFmtId="41" fontId="16" fillId="0" borderId="10" xfId="22" applyNumberFormat="1" applyFont="1" applyFill="1" applyBorder="1" applyAlignment="1">
      <alignment horizontal="center" vertical="center"/>
      <protection/>
    </xf>
    <xf numFmtId="41" fontId="10" fillId="0" borderId="11" xfId="22" applyNumberFormat="1" applyFont="1" applyFill="1" applyBorder="1" applyAlignment="1">
      <alignment horizontal="left" vertical="center"/>
      <protection/>
    </xf>
    <xf numFmtId="41" fontId="10" fillId="0" borderId="12" xfId="22" applyNumberFormat="1" applyFont="1" applyFill="1" applyBorder="1" applyAlignment="1">
      <alignment horizontal="left" vertical="center"/>
      <protection/>
    </xf>
    <xf numFmtId="41" fontId="10" fillId="0" borderId="7" xfId="22" applyNumberFormat="1" applyFont="1" applyFill="1" applyBorder="1" applyAlignment="1">
      <alignment horizontal="left" vertical="center"/>
      <protection/>
    </xf>
    <xf numFmtId="41" fontId="10" fillId="0" borderId="8" xfId="22" applyNumberFormat="1" applyFont="1" applyFill="1" applyBorder="1" applyAlignment="1">
      <alignment horizontal="left" vertical="center"/>
      <protection/>
    </xf>
    <xf numFmtId="41" fontId="16" fillId="0" borderId="13" xfId="22" applyNumberFormat="1" applyFont="1" applyFill="1" applyBorder="1" applyAlignment="1">
      <alignment horizontal="center" vertical="center"/>
      <protection/>
    </xf>
    <xf numFmtId="41" fontId="16" fillId="0" borderId="3" xfId="22" applyNumberFormat="1" applyFont="1" applyFill="1" applyBorder="1" applyAlignment="1">
      <alignment horizontal="center" vertical="center"/>
      <protection/>
    </xf>
    <xf numFmtId="41" fontId="16" fillId="0" borderId="1" xfId="22" applyNumberFormat="1" applyFont="1" applyFill="1" applyBorder="1" applyAlignment="1">
      <alignment horizontal="center" vertical="center"/>
      <protection/>
    </xf>
    <xf numFmtId="41" fontId="16" fillId="0" borderId="9" xfId="22" applyNumberFormat="1" applyFont="1" applyFill="1" applyBorder="1" applyAlignment="1">
      <alignment horizontal="center" vertical="center" shrinkToFit="1"/>
      <protection/>
    </xf>
    <xf numFmtId="41" fontId="16" fillId="0" borderId="10" xfId="22" applyNumberFormat="1" applyFont="1" applyFill="1" applyBorder="1" applyAlignment="1">
      <alignment horizontal="center" vertical="center" shrinkToFit="1"/>
      <protection/>
    </xf>
    <xf numFmtId="41" fontId="16" fillId="0" borderId="13" xfId="22" applyNumberFormat="1" applyFont="1" applyFill="1" applyBorder="1" applyAlignment="1">
      <alignment horizontal="center" vertical="center" shrinkToFit="1"/>
      <protection/>
    </xf>
    <xf numFmtId="41" fontId="16" fillId="0" borderId="1" xfId="22" applyNumberFormat="1" applyFont="1" applyFill="1" applyBorder="1" applyAlignment="1">
      <alignment horizontal="center" vertical="center" shrinkToFit="1"/>
      <protection/>
    </xf>
    <xf numFmtId="0" fontId="14" fillId="0" borderId="2" xfId="23" applyNumberFormat="1" applyFont="1" applyFill="1" applyBorder="1" applyAlignment="1">
      <alignment horizontal="center" vertical="center"/>
      <protection/>
    </xf>
    <xf numFmtId="41" fontId="10" fillId="0" borderId="2" xfId="22" applyNumberFormat="1" applyFont="1" applyFill="1" applyBorder="1" applyAlignment="1">
      <alignment horizontal="center" vertical="center" shrinkToFit="1"/>
      <protection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3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10" fillId="0" borderId="13" xfId="0" applyNumberFormat="1" applyFont="1" applyFill="1" applyBorder="1" applyAlignment="1">
      <alignment horizontal="distributed" vertical="center" shrinkToFit="1"/>
    </xf>
    <xf numFmtId="0" fontId="10" fillId="0" borderId="3" xfId="0" applyNumberFormat="1" applyFont="1" applyFill="1" applyBorder="1" applyAlignment="1">
      <alignment horizontal="distributed" vertical="center" shrinkToFit="1"/>
    </xf>
    <xf numFmtId="0" fontId="10" fillId="0" borderId="1" xfId="0" applyNumberFormat="1" applyFont="1" applyFill="1" applyBorder="1" applyAlignment="1">
      <alignment horizontal="distributed" vertical="center" shrinkToFit="1"/>
    </xf>
    <xf numFmtId="0" fontId="9" fillId="0" borderId="5" xfId="0" applyNumberFormat="1" applyFont="1" applyFill="1" applyBorder="1" applyAlignment="1">
      <alignment horizontal="center" vertical="center" shrinkToFit="1"/>
    </xf>
    <xf numFmtId="0" fontId="9" fillId="0" borderId="6" xfId="0" applyNumberFormat="1" applyFont="1" applyFill="1" applyBorder="1" applyAlignment="1">
      <alignment horizontal="center" vertical="center" shrinkToFit="1"/>
    </xf>
    <xf numFmtId="0" fontId="9" fillId="0" borderId="7" xfId="0" applyNumberFormat="1" applyFont="1" applyFill="1" applyBorder="1" applyAlignment="1">
      <alignment horizontal="center" vertical="center" shrinkToFit="1"/>
    </xf>
    <xf numFmtId="0" fontId="9" fillId="0" borderId="8" xfId="0" applyNumberFormat="1" applyFont="1" applyFill="1" applyBorder="1" applyAlignment="1">
      <alignment horizontal="center" vertical="center" shrinkToFit="1"/>
    </xf>
    <xf numFmtId="0" fontId="9" fillId="0" borderId="13" xfId="0" applyNumberFormat="1" applyFont="1" applyFill="1" applyBorder="1" applyAlignment="1">
      <alignment horizontal="center" vertical="center" shrinkToFit="1"/>
    </xf>
    <xf numFmtId="0" fontId="9" fillId="0" borderId="3" xfId="0" applyNumberFormat="1" applyFont="1" applyFill="1" applyBorder="1" applyAlignment="1">
      <alignment horizontal="center" vertical="center" shrinkToFit="1"/>
    </xf>
    <xf numFmtId="0" fontId="9" fillId="0" borderId="1" xfId="0" applyNumberFormat="1" applyFont="1" applyFill="1" applyBorder="1" applyAlignment="1">
      <alignment horizontal="center" vertical="center" shrinkToFit="1"/>
    </xf>
    <xf numFmtId="0" fontId="0" fillId="0" borderId="1" xfId="0" applyNumberFormat="1" applyFont="1" applyFill="1" applyBorder="1" applyAlignment="1">
      <alignment/>
    </xf>
    <xf numFmtId="0" fontId="9" fillId="0" borderId="9" xfId="0" applyNumberFormat="1" applyFont="1" applyFill="1" applyBorder="1" applyAlignment="1">
      <alignment horizontal="center" vertical="center" shrinkToFit="1"/>
    </xf>
    <xf numFmtId="0" fontId="9" fillId="0" borderId="14" xfId="0" applyNumberFormat="1" applyFont="1" applyFill="1" applyBorder="1" applyAlignment="1">
      <alignment horizontal="center" vertical="center" shrinkToFit="1"/>
    </xf>
    <xf numFmtId="0" fontId="9" fillId="0" borderId="10" xfId="0" applyNumberFormat="1" applyFont="1" applyFill="1" applyBorder="1" applyAlignment="1">
      <alignment horizontal="center" vertical="center" shrinkToFit="1"/>
    </xf>
    <xf numFmtId="41" fontId="9" fillId="0" borderId="13" xfId="21" applyNumberFormat="1" applyFont="1" applyFill="1" applyBorder="1" applyAlignment="1">
      <alignment horizontal="right" vertical="center"/>
      <protection/>
    </xf>
    <xf numFmtId="41" fontId="9" fillId="0" borderId="1" xfId="21" applyNumberFormat="1" applyFont="1" applyFill="1" applyBorder="1" applyAlignment="1">
      <alignment horizontal="right" vertical="center"/>
      <protection/>
    </xf>
    <xf numFmtId="0" fontId="12" fillId="0" borderId="9" xfId="0" applyNumberFormat="1" applyFont="1" applyFill="1" applyBorder="1" applyAlignment="1">
      <alignment horizontal="center" vertical="center" shrinkToFit="1"/>
    </xf>
    <xf numFmtId="0" fontId="12" fillId="0" borderId="10" xfId="0" applyNumberFormat="1" applyFont="1" applyFill="1" applyBorder="1" applyAlignment="1">
      <alignment horizontal="center" vertical="center" shrinkToFit="1"/>
    </xf>
    <xf numFmtId="41" fontId="10" fillId="0" borderId="9" xfId="21" applyNumberFormat="1" applyFont="1" applyFill="1" applyBorder="1" applyAlignment="1">
      <alignment horizontal="center" vertical="center" shrinkToFit="1"/>
      <protection/>
    </xf>
    <xf numFmtId="41" fontId="10" fillId="0" borderId="10" xfId="21" applyNumberFormat="1" applyFont="1" applyFill="1" applyBorder="1" applyAlignment="1">
      <alignment horizontal="center" vertical="center" shrinkToFit="1"/>
      <protection/>
    </xf>
    <xf numFmtId="41" fontId="10" fillId="0" borderId="9" xfId="21" applyNumberFormat="1" applyFont="1" applyFill="1" applyBorder="1" applyAlignment="1">
      <alignment horizontal="center" vertical="center" wrapText="1" shrinkToFit="1"/>
      <protection/>
    </xf>
    <xf numFmtId="41" fontId="10" fillId="0" borderId="14" xfId="21" applyNumberFormat="1" applyFont="1" applyFill="1" applyBorder="1" applyAlignment="1">
      <alignment horizontal="center" vertical="center" wrapText="1" shrinkToFit="1"/>
      <protection/>
    </xf>
    <xf numFmtId="41" fontId="10" fillId="0" borderId="10" xfId="21" applyNumberFormat="1" applyFont="1" applyFill="1" applyBorder="1" applyAlignment="1">
      <alignment horizontal="center" vertical="center" wrapText="1" shrinkToFit="1"/>
      <protection/>
    </xf>
    <xf numFmtId="41" fontId="10" fillId="0" borderId="13" xfId="21" applyNumberFormat="1" applyFont="1" applyFill="1" applyBorder="1" applyAlignment="1">
      <alignment horizontal="center" vertical="center" shrinkToFit="1"/>
      <protection/>
    </xf>
    <xf numFmtId="41" fontId="10" fillId="0" borderId="3" xfId="21" applyNumberFormat="1" applyFont="1" applyFill="1" applyBorder="1" applyAlignment="1">
      <alignment horizontal="center" vertical="center" shrinkToFit="1"/>
      <protection/>
    </xf>
    <xf numFmtId="41" fontId="10" fillId="0" borderId="1" xfId="21" applyNumberFormat="1" applyFont="1" applyFill="1" applyBorder="1" applyAlignment="1">
      <alignment horizontal="center" vertical="center" shrinkToFit="1"/>
      <protection/>
    </xf>
    <xf numFmtId="41" fontId="14" fillId="0" borderId="9" xfId="21" applyNumberFormat="1" applyFont="1" applyFill="1" applyBorder="1" applyAlignment="1">
      <alignment horizontal="center" vertical="center" wrapText="1" shrinkToFit="1"/>
      <protection/>
    </xf>
    <xf numFmtId="41" fontId="14" fillId="0" borderId="10" xfId="21" applyNumberFormat="1" applyFont="1" applyFill="1" applyBorder="1" applyAlignment="1">
      <alignment horizontal="center" vertical="center" wrapText="1" shrinkToFit="1"/>
      <protection/>
    </xf>
    <xf numFmtId="0" fontId="10" fillId="0" borderId="9" xfId="21" applyNumberFormat="1" applyFont="1" applyFill="1" applyBorder="1" applyAlignment="1">
      <alignment horizontal="center" vertical="top" wrapText="1" shrinkToFit="1"/>
      <protection/>
    </xf>
    <xf numFmtId="0" fontId="10" fillId="0" borderId="10" xfId="21" applyNumberFormat="1" applyFont="1" applyFill="1" applyBorder="1" applyAlignment="1">
      <alignment horizontal="center" vertical="top" wrapText="1" shrinkToFit="1"/>
      <protection/>
    </xf>
    <xf numFmtId="41" fontId="12" fillId="0" borderId="9" xfId="21" applyNumberFormat="1" applyFont="1" applyFill="1" applyBorder="1" applyAlignment="1">
      <alignment horizontal="center" vertical="center"/>
      <protection/>
    </xf>
    <xf numFmtId="41" fontId="12" fillId="0" borderId="10" xfId="21" applyNumberFormat="1" applyFont="1" applyFill="1" applyBorder="1" applyAlignment="1">
      <alignment horizontal="center" vertical="center"/>
      <protection/>
    </xf>
    <xf numFmtId="0" fontId="10" fillId="0" borderId="9" xfId="21" applyNumberFormat="1" applyFont="1" applyFill="1" applyBorder="1" applyAlignment="1">
      <alignment horizontal="center" vertical="center" wrapText="1" shrinkToFit="1"/>
      <protection/>
    </xf>
    <xf numFmtId="0" fontId="10" fillId="0" borderId="10" xfId="21" applyNumberFormat="1" applyFont="1" applyFill="1" applyBorder="1" applyAlignment="1">
      <alignment horizontal="center" vertical="center" wrapText="1" shrinkToFit="1"/>
      <protection/>
    </xf>
    <xf numFmtId="169" fontId="10" fillId="0" borderId="9" xfId="21" applyNumberFormat="1" applyFont="1" applyFill="1" applyBorder="1" applyAlignment="1" applyProtection="1">
      <alignment horizontal="center" vertical="center" wrapText="1" shrinkToFit="1"/>
      <protection/>
    </xf>
    <xf numFmtId="169" fontId="10" fillId="0" borderId="10" xfId="21" applyNumberFormat="1" applyFont="1" applyFill="1" applyBorder="1" applyAlignment="1" applyProtection="1">
      <alignment horizontal="center" vertical="center" wrapText="1" shrinkToFit="1"/>
      <protection/>
    </xf>
    <xf numFmtId="167" fontId="9" fillId="0" borderId="9" xfId="21" applyNumberFormat="1" applyFont="1" applyFill="1" applyBorder="1" applyAlignment="1" applyProtection="1">
      <alignment horizontal="center" vertical="center" shrinkToFit="1"/>
      <protection/>
    </xf>
    <xf numFmtId="167" fontId="9" fillId="0" borderId="10" xfId="21" applyNumberFormat="1" applyFont="1" applyFill="1" applyBorder="1" applyAlignment="1" applyProtection="1">
      <alignment horizontal="center" vertical="center" shrinkToFit="1"/>
      <protection/>
    </xf>
    <xf numFmtId="41" fontId="16" fillId="0" borderId="9" xfId="21" applyNumberFormat="1" applyFont="1" applyFill="1" applyBorder="1" applyAlignment="1" applyProtection="1" quotePrefix="1">
      <alignment horizontal="center" vertical="center" shrinkToFit="1"/>
      <protection/>
    </xf>
    <xf numFmtId="41" fontId="16" fillId="0" borderId="10" xfId="21" applyNumberFormat="1" applyFont="1" applyFill="1" applyBorder="1" applyAlignment="1" applyProtection="1">
      <alignment horizontal="center" vertical="center" shrinkToFit="1"/>
      <protection/>
    </xf>
    <xf numFmtId="41" fontId="16" fillId="0" borderId="2" xfId="21" applyNumberFormat="1" applyFont="1" applyFill="1" applyBorder="1" applyAlignment="1" applyProtection="1" quotePrefix="1">
      <alignment horizontal="center" vertical="center" shrinkToFit="1"/>
      <protection/>
    </xf>
    <xf numFmtId="41" fontId="16" fillId="0" borderId="2" xfId="21" applyNumberFormat="1" applyFont="1" applyFill="1" applyBorder="1" applyAlignment="1" applyProtection="1">
      <alignment horizontal="center" vertical="center" shrinkToFit="1"/>
      <protection/>
    </xf>
    <xf numFmtId="41" fontId="16" fillId="0" borderId="9" xfId="21" applyNumberFormat="1" applyFont="1" applyFill="1" applyBorder="1" applyAlignment="1" applyProtection="1">
      <alignment horizontal="center" vertical="center" shrinkToFit="1"/>
      <protection/>
    </xf>
    <xf numFmtId="41" fontId="10" fillId="0" borderId="7" xfId="21" applyNumberFormat="1" applyFont="1" applyFill="1" applyBorder="1" applyAlignment="1">
      <alignment horizontal="left" wrapText="1"/>
      <protection/>
    </xf>
    <xf numFmtId="41" fontId="10" fillId="0" borderId="8" xfId="21" applyNumberFormat="1" applyFont="1" applyFill="1" applyBorder="1" applyAlignment="1">
      <alignment horizontal="left" wrapText="1"/>
      <protection/>
    </xf>
    <xf numFmtId="41" fontId="16" fillId="0" borderId="9" xfId="21" applyNumberFormat="1" applyFont="1" applyFill="1" applyBorder="1" applyAlignment="1" quotePrefix="1">
      <alignment horizontal="center" vertical="center" shrinkToFit="1"/>
      <protection/>
    </xf>
    <xf numFmtId="41" fontId="16" fillId="0" borderId="10" xfId="21" applyNumberFormat="1" applyFont="1" applyFill="1" applyBorder="1" applyAlignment="1">
      <alignment horizontal="center" vertical="center" shrinkToFit="1"/>
      <protection/>
    </xf>
    <xf numFmtId="41" fontId="16" fillId="0" borderId="2" xfId="21" applyNumberFormat="1" applyFont="1" applyFill="1" applyBorder="1" applyAlignment="1" quotePrefix="1">
      <alignment horizontal="center" vertical="center" shrinkToFit="1"/>
      <protection/>
    </xf>
    <xf numFmtId="41" fontId="16" fillId="0" borderId="2" xfId="21" applyNumberFormat="1" applyFont="1" applyFill="1" applyBorder="1" applyAlignment="1">
      <alignment horizontal="center" vertical="center" shrinkToFit="1"/>
      <protection/>
    </xf>
    <xf numFmtId="41" fontId="16" fillId="0" borderId="9" xfId="21" applyNumberFormat="1" applyFont="1" applyFill="1" applyBorder="1" applyAlignment="1">
      <alignment horizontal="center" vertical="center" shrinkToFit="1"/>
      <protection/>
    </xf>
    <xf numFmtId="171" fontId="9" fillId="0" borderId="9" xfId="21" applyNumberFormat="1" applyFont="1" applyFill="1" applyBorder="1" applyAlignment="1" applyProtection="1">
      <alignment horizontal="center" vertical="center" shrinkToFit="1"/>
      <protection/>
    </xf>
    <xf numFmtId="171" fontId="9" fillId="0" borderId="10" xfId="21" applyNumberFormat="1" applyFont="1" applyFill="1" applyBorder="1" applyAlignment="1" applyProtection="1">
      <alignment horizontal="center" vertical="center" shrinkToFit="1"/>
      <protection/>
    </xf>
    <xf numFmtId="168" fontId="16" fillId="0" borderId="9" xfId="21" applyNumberFormat="1" applyFont="1" applyFill="1" applyBorder="1" applyAlignment="1" quotePrefix="1">
      <alignment horizontal="center" vertical="center" shrinkToFit="1"/>
      <protection/>
    </xf>
    <xf numFmtId="41" fontId="10" fillId="0" borderId="14" xfId="21" applyNumberFormat="1" applyFont="1" applyFill="1" applyBorder="1" applyAlignment="1">
      <alignment horizontal="center" vertical="center" shrinkToFit="1"/>
      <protection/>
    </xf>
    <xf numFmtId="167" fontId="10" fillId="0" borderId="9" xfId="21" applyNumberFormat="1" applyFont="1" applyFill="1" applyBorder="1" applyAlignment="1">
      <alignment horizontal="center" vertical="center" shrinkToFit="1"/>
      <protection/>
    </xf>
    <xf numFmtId="167" fontId="10" fillId="0" borderId="14" xfId="21" applyNumberFormat="1" applyFont="1" applyFill="1" applyBorder="1" applyAlignment="1">
      <alignment horizontal="center" vertical="center" shrinkToFit="1"/>
      <protection/>
    </xf>
    <xf numFmtId="167" fontId="10" fillId="0" borderId="10" xfId="21" applyNumberFormat="1" applyFont="1" applyFill="1" applyBorder="1" applyAlignment="1">
      <alignment horizontal="center" vertical="center" shrinkToFit="1"/>
      <protection/>
    </xf>
    <xf numFmtId="41" fontId="14" fillId="0" borderId="13" xfId="21" applyNumberFormat="1" applyFont="1" applyFill="1" applyBorder="1" applyAlignment="1">
      <alignment horizontal="center" vertical="center" shrinkToFit="1"/>
      <protection/>
    </xf>
    <xf numFmtId="41" fontId="14" fillId="0" borderId="3" xfId="21" applyNumberFormat="1" applyFont="1" applyFill="1" applyBorder="1" applyAlignment="1">
      <alignment horizontal="center" vertical="center" shrinkToFit="1"/>
      <protection/>
    </xf>
    <xf numFmtId="41" fontId="14" fillId="0" borderId="1" xfId="21" applyNumberFormat="1" applyFont="1" applyFill="1" applyBorder="1" applyAlignment="1">
      <alignment horizontal="center" vertical="center" shrinkToFit="1"/>
      <protection/>
    </xf>
    <xf numFmtId="41" fontId="10" fillId="0" borderId="2" xfId="21" applyNumberFormat="1" applyFont="1" applyFill="1" applyBorder="1" applyAlignment="1">
      <alignment horizontal="right" wrapText="1"/>
      <protection/>
    </xf>
    <xf numFmtId="166" fontId="10" fillId="0" borderId="9" xfId="20" applyNumberFormat="1" applyFont="1" applyFill="1" applyBorder="1" applyAlignment="1">
      <alignment horizontal="center" vertical="center" wrapText="1" shrinkToFit="1"/>
      <protection/>
    </xf>
    <xf numFmtId="166" fontId="10" fillId="0" borderId="10" xfId="20" applyNumberFormat="1" applyFont="1" applyFill="1" applyBorder="1" applyAlignment="1">
      <alignment horizontal="center" vertical="center" wrapText="1" shrinkToFit="1"/>
      <protection/>
    </xf>
    <xf numFmtId="41" fontId="10" fillId="0" borderId="14" xfId="21" applyNumberFormat="1" applyFont="1" applyFill="1" applyBorder="1" applyAlignment="1">
      <alignment horizontal="center" vertical="center"/>
      <protection/>
    </xf>
    <xf numFmtId="41" fontId="9" fillId="0" borderId="13" xfId="21" applyNumberFormat="1" applyFont="1" applyFill="1" applyBorder="1" applyAlignment="1">
      <alignment horizontal="center" vertical="center" shrinkToFit="1"/>
      <protection/>
    </xf>
    <xf numFmtId="41" fontId="9" fillId="0" borderId="3" xfId="21" applyNumberFormat="1" applyFont="1" applyFill="1" applyBorder="1" applyAlignment="1">
      <alignment horizontal="center" vertical="center" shrinkToFit="1"/>
      <protection/>
    </xf>
    <xf numFmtId="41" fontId="9" fillId="0" borderId="1" xfId="21" applyNumberFormat="1" applyFont="1" applyFill="1" applyBorder="1" applyAlignment="1">
      <alignment horizontal="center" vertical="center" shrinkToFit="1"/>
      <protection/>
    </xf>
    <xf numFmtId="41" fontId="10" fillId="0" borderId="7" xfId="21" applyNumberFormat="1" applyFont="1" applyFill="1" applyBorder="1" applyAlignment="1">
      <alignment horizontal="left" vertical="center"/>
      <protection/>
    </xf>
    <xf numFmtId="41" fontId="10" fillId="0" borderId="8" xfId="21" applyNumberFormat="1" applyFont="1" applyFill="1" applyBorder="1" applyAlignment="1">
      <alignment horizontal="left" vertical="center"/>
      <protection/>
    </xf>
    <xf numFmtId="41" fontId="9" fillId="0" borderId="2" xfId="21" applyNumberFormat="1" applyFont="1" applyFill="1" applyBorder="1" applyAlignment="1">
      <alignment wrapText="1"/>
      <protection/>
    </xf>
    <xf numFmtId="41" fontId="10" fillId="0" borderId="13" xfId="21" applyNumberFormat="1" applyFont="1" applyFill="1" applyBorder="1" applyAlignment="1" applyProtection="1">
      <alignment horizontal="center" vertical="center" shrinkToFit="1"/>
      <protection/>
    </xf>
    <xf numFmtId="41" fontId="10" fillId="0" borderId="3" xfId="21" applyNumberFormat="1" applyFont="1" applyFill="1" applyBorder="1" applyAlignment="1" applyProtection="1">
      <alignment horizontal="center" vertical="center" shrinkToFit="1"/>
      <protection/>
    </xf>
    <xf numFmtId="41" fontId="10" fillId="0" borderId="1" xfId="21" applyNumberFormat="1" applyFont="1" applyFill="1" applyBorder="1" applyAlignment="1" applyProtection="1">
      <alignment horizontal="center" vertical="center" shrinkToFit="1"/>
      <protection/>
    </xf>
    <xf numFmtId="41" fontId="9" fillId="0" borderId="2" xfId="21" applyNumberFormat="1" applyFont="1" applyFill="1" applyBorder="1" applyAlignment="1">
      <alignment horizontal="center" wrapText="1"/>
      <protection/>
    </xf>
    <xf numFmtId="41" fontId="10" fillId="0" borderId="5" xfId="21" applyNumberFormat="1" applyFont="1" applyFill="1" applyBorder="1" applyAlignment="1">
      <alignment horizontal="center" vertical="center" shrinkToFit="1"/>
      <protection/>
    </xf>
    <xf numFmtId="41" fontId="10" fillId="0" borderId="15" xfId="21" applyNumberFormat="1" applyFont="1" applyFill="1" applyBorder="1" applyAlignment="1">
      <alignment horizontal="center" vertical="center" shrinkToFit="1"/>
      <protection/>
    </xf>
    <xf numFmtId="41" fontId="10" fillId="0" borderId="6" xfId="21" applyNumberFormat="1" applyFont="1" applyFill="1" applyBorder="1" applyAlignment="1">
      <alignment horizontal="center" vertical="center" shrinkToFit="1"/>
      <protection/>
    </xf>
    <xf numFmtId="41" fontId="10" fillId="0" borderId="7" xfId="21" applyNumberFormat="1" applyFont="1" applyFill="1" applyBorder="1" applyAlignment="1">
      <alignment horizontal="center" vertical="center" shrinkToFit="1"/>
      <protection/>
    </xf>
    <xf numFmtId="41" fontId="10" fillId="0" borderId="4" xfId="21" applyNumberFormat="1" applyFont="1" applyFill="1" applyBorder="1" applyAlignment="1">
      <alignment horizontal="center" vertical="center" shrinkToFit="1"/>
      <protection/>
    </xf>
    <xf numFmtId="41" fontId="10" fillId="0" borderId="8" xfId="21" applyNumberFormat="1" applyFont="1" applyFill="1" applyBorder="1" applyAlignment="1">
      <alignment horizontal="center" vertical="center" shrinkToFit="1"/>
      <protection/>
    </xf>
    <xf numFmtId="0" fontId="0" fillId="0" borderId="9" xfId="0" applyNumberFormat="1" applyFont="1" applyFill="1" applyBorder="1" applyAlignment="1">
      <alignment horizontal="center" vertical="center" shrinkToFit="1"/>
    </xf>
    <xf numFmtId="0" fontId="0" fillId="0" borderId="14" xfId="0" applyNumberFormat="1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>
      <alignment horizontal="center" vertical="center" shrinkToFit="1"/>
    </xf>
    <xf numFmtId="41" fontId="10" fillId="0" borderId="2" xfId="21" applyNumberFormat="1" applyFont="1" applyFill="1" applyBorder="1" applyAlignment="1">
      <alignment horizontal="center" vertical="center" shrinkToFit="1"/>
      <protection/>
    </xf>
    <xf numFmtId="0" fontId="10" fillId="0" borderId="2" xfId="0" applyNumberFormat="1" applyFont="1" applyFill="1" applyBorder="1" applyAlignment="1">
      <alignment horizontal="center" vertical="center" shrinkToFit="1"/>
    </xf>
    <xf numFmtId="0" fontId="10" fillId="0" borderId="13" xfId="0" applyNumberFormat="1" applyFont="1" applyFill="1" applyBorder="1" applyAlignment="1">
      <alignment horizontal="center" vertical="center" shrinkToFit="1"/>
    </xf>
    <xf numFmtId="0" fontId="10" fillId="0" borderId="3" xfId="0" applyNumberFormat="1" applyFont="1" applyFill="1" applyBorder="1" applyAlignment="1">
      <alignment horizontal="center" vertical="center" shrinkToFit="1"/>
    </xf>
    <xf numFmtId="0" fontId="10" fillId="0" borderId="1" xfId="0" applyNumberFormat="1" applyFont="1" applyFill="1" applyBorder="1" applyAlignment="1">
      <alignment horizontal="center" vertical="center" shrinkToFit="1"/>
    </xf>
    <xf numFmtId="41" fontId="9" fillId="0" borderId="9" xfId="21" applyNumberFormat="1" applyFont="1" applyFill="1" applyBorder="1" applyAlignment="1">
      <alignment horizontal="center" vertical="center" shrinkToFit="1"/>
      <protection/>
    </xf>
    <xf numFmtId="41" fontId="9" fillId="0" borderId="10" xfId="21" applyNumberFormat="1" applyFont="1" applyFill="1" applyBorder="1" applyAlignment="1">
      <alignment horizontal="center" vertical="center" shrinkToFit="1"/>
      <protection/>
    </xf>
    <xf numFmtId="0" fontId="22" fillId="0" borderId="4" xfId="0" applyNumberFormat="1" applyFont="1" applyFill="1" applyBorder="1" applyAlignment="1">
      <alignment horizontal="left" vertical="center"/>
    </xf>
    <xf numFmtId="0" fontId="22" fillId="0" borderId="0" xfId="0" applyNumberFormat="1" applyFont="1" applyFill="1" applyBorder="1" applyAlignment="1">
      <alignment horizontal="left" vertical="center"/>
    </xf>
    <xf numFmtId="0" fontId="19" fillId="0" borderId="2" xfId="0" applyNumberFormat="1" applyFont="1" applyFill="1" applyBorder="1" applyAlignment="1">
      <alignment horizontal="center" vertical="center"/>
    </xf>
    <xf numFmtId="0" fontId="9" fillId="0" borderId="4" xfId="0" applyNumberFormat="1" applyFont="1" applyFill="1" applyBorder="1" applyAlignment="1">
      <alignment horizontal="center" vertical="center" shrinkToFit="1"/>
    </xf>
    <xf numFmtId="0" fontId="19" fillId="0" borderId="13" xfId="0" applyNumberFormat="1" applyFont="1" applyFill="1" applyBorder="1" applyAlignment="1">
      <alignment horizontal="center" vertical="center"/>
    </xf>
    <xf numFmtId="0" fontId="19" fillId="0" borderId="3" xfId="0" applyNumberFormat="1" applyFont="1" applyFill="1" applyBorder="1" applyAlignment="1">
      <alignment horizontal="center" vertical="center"/>
    </xf>
    <xf numFmtId="0" fontId="19" fillId="0" borderId="1" xfId="0" applyNumberFormat="1" applyFont="1" applyFill="1" applyBorder="1" applyAlignment="1">
      <alignment horizontal="center" vertical="center"/>
    </xf>
    <xf numFmtId="0" fontId="0" fillId="0" borderId="7" xfId="0" applyNumberFormat="1" applyFont="1" applyFill="1" applyBorder="1" applyAlignment="1">
      <alignment horizontal="left" vertical="center"/>
    </xf>
    <xf numFmtId="0" fontId="0" fillId="0" borderId="4" xfId="0" applyNumberFormat="1" applyFont="1" applyFill="1" applyBorder="1" applyAlignment="1">
      <alignment horizontal="left" vertical="center"/>
    </xf>
    <xf numFmtId="0" fontId="0" fillId="0" borderId="8" xfId="0" applyNumberFormat="1" applyFont="1" applyFill="1" applyBorder="1" applyAlignment="1">
      <alignment horizontal="left" vertical="center"/>
    </xf>
    <xf numFmtId="0" fontId="0" fillId="0" borderId="13" xfId="0" applyNumberFormat="1" applyFont="1" applyFill="1" applyBorder="1" applyAlignment="1">
      <alignment horizontal="center" vertical="center" shrinkToFit="1"/>
    </xf>
    <xf numFmtId="0" fontId="0" fillId="0" borderId="3" xfId="0" applyNumberFormat="1" applyFont="1" applyFill="1" applyBorder="1" applyAlignment="1">
      <alignment horizontal="center" vertical="center" shrinkToFit="1"/>
    </xf>
    <xf numFmtId="0" fontId="0" fillId="0" borderId="1" xfId="0" applyNumberFormat="1" applyFont="1" applyFill="1" applyBorder="1" applyAlignment="1">
      <alignment horizontal="center" vertical="center" shrinkToFit="1"/>
    </xf>
    <xf numFmtId="0" fontId="0" fillId="0" borderId="7" xfId="0" applyNumberFormat="1" applyFont="1" applyFill="1" applyBorder="1" applyAlignment="1">
      <alignment horizontal="center" vertical="center" shrinkToFit="1"/>
    </xf>
    <xf numFmtId="0" fontId="0" fillId="0" borderId="4" xfId="0" applyNumberFormat="1" applyFont="1" applyFill="1" applyBorder="1" applyAlignment="1">
      <alignment horizontal="center" vertical="center" shrinkToFit="1"/>
    </xf>
    <xf numFmtId="0" fontId="0" fillId="0" borderId="8" xfId="0" applyNumberFormat="1" applyFont="1" applyFill="1" applyBorder="1" applyAlignment="1">
      <alignment horizontal="center" vertical="center" shrinkToFit="1"/>
    </xf>
    <xf numFmtId="0" fontId="0" fillId="0" borderId="0" xfId="0" applyNumberFormat="1" applyFont="1" applyFill="1" applyBorder="1" applyAlignment="1">
      <alignment horizontal="right" vertical="center"/>
    </xf>
    <xf numFmtId="0" fontId="0" fillId="0" borderId="12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distributed" vertical="center" shrinkToFit="1"/>
    </xf>
    <xf numFmtId="0" fontId="0" fillId="0" borderId="1" xfId="0" applyNumberFormat="1" applyFont="1" applyFill="1" applyBorder="1" applyAlignment="1">
      <alignment horizontal="distributed" vertical="center" shrinkToFit="1"/>
    </xf>
    <xf numFmtId="0" fontId="6" fillId="0" borderId="3" xfId="0" applyNumberFormat="1" applyFont="1" applyFill="1" applyBorder="1" applyAlignment="1">
      <alignment horizontal="center" vertical="center" shrinkToFit="1"/>
    </xf>
    <xf numFmtId="0" fontId="0" fillId="0" borderId="17" xfId="0" applyNumberFormat="1" applyFont="1" applyFill="1" applyBorder="1" applyAlignment="1">
      <alignment horizontal="distributed" vertical="center" shrinkToFit="1"/>
    </xf>
    <xf numFmtId="0" fontId="0" fillId="0" borderId="16" xfId="0" applyNumberFormat="1" applyFont="1" applyFill="1" applyBorder="1" applyAlignment="1">
      <alignment horizontal="distributed" vertical="center" shrinkToFit="1"/>
    </xf>
    <xf numFmtId="0" fontId="6" fillId="0" borderId="13" xfId="0" applyNumberFormat="1" applyFont="1" applyFill="1" applyBorder="1" applyAlignment="1">
      <alignment horizontal="distributed" vertical="center" shrinkToFit="1"/>
    </xf>
    <xf numFmtId="0" fontId="6" fillId="0" borderId="3" xfId="0" applyNumberFormat="1" applyFont="1" applyFill="1" applyBorder="1" applyAlignment="1">
      <alignment horizontal="distributed" vertical="center" shrinkToFit="1"/>
    </xf>
    <xf numFmtId="0" fontId="6" fillId="0" borderId="1" xfId="0" applyNumberFormat="1" applyFont="1" applyFill="1" applyBorder="1" applyAlignment="1">
      <alignment horizontal="distributed" vertical="center" shrinkToFit="1"/>
    </xf>
    <xf numFmtId="0" fontId="9" fillId="0" borderId="13" xfId="0" applyNumberFormat="1" applyFont="1" applyFill="1" applyBorder="1" applyAlignment="1">
      <alignment horizontal="distributed" vertical="center" shrinkToFit="1"/>
    </xf>
    <xf numFmtId="0" fontId="9" fillId="0" borderId="3" xfId="0" applyNumberFormat="1" applyFont="1" applyFill="1" applyBorder="1" applyAlignment="1">
      <alignment horizontal="distributed" vertical="center" shrinkToFit="1"/>
    </xf>
    <xf numFmtId="0" fontId="9" fillId="0" borderId="1" xfId="0" applyNumberFormat="1" applyFont="1" applyFill="1" applyBorder="1" applyAlignment="1">
      <alignment horizontal="distributed" vertical="center" shrinkToFit="1"/>
    </xf>
    <xf numFmtId="0" fontId="0" fillId="0" borderId="18" xfId="0" applyNumberFormat="1" applyFont="1" applyFill="1" applyBorder="1" applyAlignment="1">
      <alignment horizontal="distributed" vertical="center" shrinkToFit="1"/>
    </xf>
    <xf numFmtId="0" fontId="0" fillId="0" borderId="19" xfId="0" applyNumberFormat="1" applyFont="1" applyFill="1" applyBorder="1" applyAlignment="1">
      <alignment horizontal="center" vertical="center" shrinkToFit="1"/>
    </xf>
    <xf numFmtId="0" fontId="0" fillId="0" borderId="20" xfId="0" applyNumberFormat="1" applyFont="1" applyFill="1" applyBorder="1" applyAlignment="1">
      <alignment horizontal="center" vertical="center" shrinkToFit="1"/>
    </xf>
    <xf numFmtId="0" fontId="0" fillId="0" borderId="21" xfId="0" applyNumberFormat="1" applyFont="1" applyFill="1" applyBorder="1" applyAlignment="1">
      <alignment horizontal="center" vertical="center" shrinkToFit="1"/>
    </xf>
    <xf numFmtId="0" fontId="0" fillId="0" borderId="9" xfId="0" applyNumberFormat="1" applyFont="1" applyFill="1" applyBorder="1" applyAlignment="1">
      <alignment horizontal="center" vertical="center" wrapText="1" shrinkToFit="1"/>
    </xf>
    <xf numFmtId="0" fontId="0" fillId="0" borderId="14" xfId="0" applyNumberFormat="1" applyFont="1" applyFill="1" applyBorder="1" applyAlignment="1">
      <alignment horizontal="center" vertical="center" wrapText="1" shrinkToFit="1"/>
    </xf>
    <xf numFmtId="0" fontId="0" fillId="0" borderId="10" xfId="0" applyNumberFormat="1" applyFont="1" applyFill="1" applyBorder="1" applyAlignment="1">
      <alignment horizontal="center" vertical="center" wrapText="1" shrinkToFit="1"/>
    </xf>
    <xf numFmtId="0" fontId="0" fillId="0" borderId="13" xfId="0" applyNumberFormat="1" applyFill="1" applyBorder="1" applyAlignment="1">
      <alignment horizontal="distributed" vertical="center" shrinkToFit="1"/>
    </xf>
    <xf numFmtId="0" fontId="0" fillId="0" borderId="3" xfId="0" applyNumberFormat="1" applyFont="1" applyFill="1" applyBorder="1" applyAlignment="1">
      <alignment horizontal="distributed" vertical="center" shrinkToFit="1"/>
    </xf>
    <xf numFmtId="0" fontId="0" fillId="0" borderId="16" xfId="0" applyNumberFormat="1" applyFont="1" applyFill="1" applyBorder="1" applyAlignment="1">
      <alignment horizontal="center" vertical="center" shrinkToFit="1"/>
    </xf>
    <xf numFmtId="0" fontId="0" fillId="0" borderId="17" xfId="0" applyNumberFormat="1" applyFont="1" applyFill="1" applyBorder="1" applyAlignment="1">
      <alignment horizontal="center" vertical="center" shrinkToFit="1"/>
    </xf>
    <xf numFmtId="0" fontId="0" fillId="0" borderId="18" xfId="0" applyNumberFormat="1" applyFont="1" applyFill="1" applyBorder="1" applyAlignment="1">
      <alignment horizontal="center" vertical="center" shrinkToFit="1"/>
    </xf>
    <xf numFmtId="0" fontId="0" fillId="0" borderId="13" xfId="0" applyNumberFormat="1" applyFont="1" applyFill="1" applyBorder="1" applyAlignment="1">
      <alignment horizontal="distributed" vertical="center"/>
    </xf>
    <xf numFmtId="0" fontId="0" fillId="0" borderId="3" xfId="0" applyNumberFormat="1" applyFont="1" applyFill="1" applyBorder="1" applyAlignment="1">
      <alignment horizontal="distributed" vertical="center"/>
    </xf>
    <xf numFmtId="0" fontId="0" fillId="0" borderId="1" xfId="0" applyNumberFormat="1" applyFont="1" applyFill="1" applyBorder="1" applyAlignment="1">
      <alignment horizontal="distributed" vertical="center"/>
    </xf>
    <xf numFmtId="0" fontId="10" fillId="0" borderId="19" xfId="0" applyNumberFormat="1" applyFont="1" applyFill="1" applyBorder="1" applyAlignment="1">
      <alignment horizontal="distributed" vertical="center" shrinkToFit="1"/>
    </xf>
    <xf numFmtId="0" fontId="10" fillId="0" borderId="20" xfId="0" applyNumberFormat="1" applyFont="1" applyFill="1" applyBorder="1" applyAlignment="1">
      <alignment horizontal="distributed" vertical="center" shrinkToFit="1"/>
    </xf>
    <xf numFmtId="0" fontId="10" fillId="0" borderId="21" xfId="0" applyNumberFormat="1" applyFont="1" applyFill="1" applyBorder="1" applyAlignment="1">
      <alignment horizontal="distributed" vertical="center" shrinkToFit="1"/>
    </xf>
    <xf numFmtId="0" fontId="6" fillId="0" borderId="22" xfId="0" applyNumberFormat="1" applyFont="1" applyFill="1" applyBorder="1" applyAlignment="1">
      <alignment horizontal="distributed" vertical="center" shrinkToFit="1"/>
    </xf>
    <xf numFmtId="0" fontId="6" fillId="0" borderId="23" xfId="0" applyNumberFormat="1" applyFont="1" applyFill="1" applyBorder="1" applyAlignment="1">
      <alignment horizontal="distributed" vertical="center" shrinkToFit="1"/>
    </xf>
    <xf numFmtId="0" fontId="6" fillId="0" borderId="24" xfId="0" applyNumberFormat="1" applyFont="1" applyFill="1" applyBorder="1" applyAlignment="1">
      <alignment horizontal="distributed" vertical="center" shrinkToFit="1"/>
    </xf>
    <xf numFmtId="0" fontId="10" fillId="0" borderId="22" xfId="0" applyNumberFormat="1" applyFont="1" applyFill="1" applyBorder="1" applyAlignment="1">
      <alignment horizontal="center" vertical="center" shrinkToFit="1"/>
    </xf>
    <xf numFmtId="0" fontId="10" fillId="0" borderId="23" xfId="0" applyNumberFormat="1" applyFont="1" applyFill="1" applyBorder="1" applyAlignment="1">
      <alignment horizontal="center" vertical="center" shrinkToFit="1"/>
    </xf>
    <xf numFmtId="0" fontId="10" fillId="0" borderId="24" xfId="0" applyNumberFormat="1" applyFont="1" applyFill="1" applyBorder="1" applyAlignment="1">
      <alignment horizontal="center" vertical="center" shrinkToFit="1"/>
    </xf>
    <xf numFmtId="0" fontId="6" fillId="0" borderId="25" xfId="0" applyNumberFormat="1" applyFont="1" applyFill="1" applyBorder="1" applyAlignment="1">
      <alignment horizontal="center" vertical="center" shrinkToFit="1"/>
    </xf>
    <xf numFmtId="0" fontId="6" fillId="0" borderId="26" xfId="0" applyNumberFormat="1" applyFont="1" applyFill="1" applyBorder="1" applyAlignment="1">
      <alignment horizontal="center" vertical="center" shrinkToFit="1"/>
    </xf>
    <xf numFmtId="0" fontId="6" fillId="0" borderId="27" xfId="0" applyNumberFormat="1" applyFont="1" applyFill="1" applyBorder="1" applyAlignment="1">
      <alignment horizontal="center" vertical="center" shrinkToFit="1"/>
    </xf>
    <xf numFmtId="0" fontId="6" fillId="0" borderId="19" xfId="0" applyNumberFormat="1" applyFont="1" applyFill="1" applyBorder="1" applyAlignment="1">
      <alignment horizontal="center" vertical="center" shrinkToFit="1"/>
    </xf>
    <xf numFmtId="0" fontId="6" fillId="0" borderId="20" xfId="0" applyNumberFormat="1" applyFont="1" applyFill="1" applyBorder="1" applyAlignment="1">
      <alignment horizontal="center" vertical="center" shrinkToFit="1"/>
    </xf>
    <xf numFmtId="0" fontId="6" fillId="0" borderId="21" xfId="0" applyNumberFormat="1" applyFont="1" applyFill="1" applyBorder="1" applyAlignment="1">
      <alignment horizontal="center" vertical="center" shrinkToFit="1"/>
    </xf>
    <xf numFmtId="0" fontId="0" fillId="0" borderId="13" xfId="0" applyNumberFormat="1" applyFont="1" applyFill="1" applyBorder="1" applyAlignment="1">
      <alignment vertical="center" shrinkToFit="1"/>
    </xf>
    <xf numFmtId="0" fontId="0" fillId="0" borderId="3" xfId="0" applyNumberFormat="1" applyFont="1" applyFill="1" applyBorder="1" applyAlignment="1">
      <alignment vertical="center" shrinkToFit="1"/>
    </xf>
    <xf numFmtId="0" fontId="0" fillId="0" borderId="1" xfId="0" applyNumberFormat="1" applyFont="1" applyFill="1" applyBorder="1" applyAlignment="1">
      <alignment vertical="center" shrinkToFit="1"/>
    </xf>
    <xf numFmtId="0" fontId="0" fillId="0" borderId="5" xfId="0" applyNumberFormat="1" applyFont="1" applyFill="1" applyBorder="1" applyAlignment="1">
      <alignment horizontal="center" vertical="center" shrinkToFit="1"/>
    </xf>
    <xf numFmtId="0" fontId="0" fillId="0" borderId="6" xfId="0" applyNumberFormat="1" applyFont="1" applyFill="1" applyBorder="1" applyAlignment="1">
      <alignment horizontal="center" vertical="center" shrinkToFit="1"/>
    </xf>
    <xf numFmtId="0" fontId="12" fillId="0" borderId="13" xfId="0" applyNumberFormat="1" applyFont="1" applyFill="1" applyBorder="1" applyAlignment="1">
      <alignment horizontal="distributed" vertical="center" shrinkToFit="1"/>
    </xf>
    <xf numFmtId="0" fontId="12" fillId="0" borderId="3" xfId="0" applyNumberFormat="1" applyFont="1" applyFill="1" applyBorder="1" applyAlignment="1">
      <alignment horizontal="distributed" vertical="center" shrinkToFit="1"/>
    </xf>
    <xf numFmtId="0" fontId="12" fillId="0" borderId="1" xfId="0" applyNumberFormat="1" applyFont="1" applyFill="1" applyBorder="1" applyAlignment="1">
      <alignment horizontal="distributed" vertical="center" shrinkToFit="1"/>
    </xf>
    <xf numFmtId="0" fontId="0" fillId="0" borderId="7" xfId="0" applyNumberFormat="1" applyFill="1" applyBorder="1" applyAlignment="1">
      <alignment horizontal="center" vertical="center"/>
    </xf>
    <xf numFmtId="0" fontId="0" fillId="0" borderId="4" xfId="0" applyNumberFormat="1" applyFont="1" applyFill="1" applyBorder="1" applyAlignment="1">
      <alignment horizontal="center" vertical="center"/>
    </xf>
    <xf numFmtId="0" fontId="0" fillId="0" borderId="8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6" xfId="0" applyNumberFormat="1" applyFont="1" applyFill="1" applyBorder="1" applyAlignment="1">
      <alignment horizontal="center" vertical="center"/>
    </xf>
    <xf numFmtId="3" fontId="0" fillId="0" borderId="7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 shrinkToFit="1"/>
    </xf>
    <xf numFmtId="3" fontId="0" fillId="0" borderId="7" xfId="0" applyNumberFormat="1" applyFill="1" applyBorder="1" applyAlignment="1">
      <alignment horizontal="center" vertical="center"/>
    </xf>
    <xf numFmtId="3" fontId="0" fillId="0" borderId="4" xfId="0" applyNumberFormat="1" applyFill="1" applyBorder="1" applyAlignment="1">
      <alignment horizontal="center" vertical="center"/>
    </xf>
    <xf numFmtId="3" fontId="0" fillId="0" borderId="8" xfId="0" applyNumberFormat="1" applyFill="1" applyBorder="1" applyAlignment="1">
      <alignment horizontal="center" vertical="center"/>
    </xf>
    <xf numFmtId="0" fontId="0" fillId="0" borderId="5" xfId="0" applyNumberFormat="1" applyFont="1" applyFill="1" applyBorder="1" applyAlignment="1">
      <alignment horizontal="center" vertical="center"/>
    </xf>
    <xf numFmtId="3" fontId="0" fillId="0" borderId="4" xfId="0" applyNumberFormat="1" applyFont="1" applyFill="1" applyBorder="1" applyAlignment="1">
      <alignment horizontal="center" vertical="center"/>
    </xf>
    <xf numFmtId="3" fontId="0" fillId="0" borderId="8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 2" xfId="22"/>
    <cellStyle name="표준 2" xfId="23"/>
  </cellStyles>
  <dxfs count="18">
    <dxf>
      <font>
        <b/>
        <color rgb="FF000000"/>
      </font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top style="thin">
          <color rgb="FF96B3D7"/>
        </top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6B3D7"/>
        </bottom>
      </border>
    </dxf>
    <dxf>
      <font>
        <b/>
        <color rgb="FF000000"/>
      </font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color rgb="FF000000"/>
      </font>
      <fill>
        <patternFill patternType="solid">
          <fgColor rgb="FFDCE6F2"/>
          <bgColor rgb="FFDCE6F2"/>
        </patternFill>
      </fill>
      <border>
        <vertical style="thin">
          <color rgb="FFFFFFFF"/>
        </vertical>
        <horizontal style="thin">
          <color rgb="FFFFFFFF"/>
        </horizontal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bottom style="thick">
          <color rgb="FFFFFFFF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ill>
        <patternFill patternType="solid">
          <fgColor rgb="FFB8CCE5"/>
          <bgColor rgb="FFB8CCE5"/>
        </patternFill>
      </fill>
    </dxf>
    <dxf>
      <fill>
        <patternFill patternType="solid">
          <fgColor rgb="FFB8CCE5"/>
          <bgColor rgb="FFB8CCE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</xdr:row>
      <xdr:rowOff>66675</xdr:rowOff>
    </xdr:from>
    <xdr:to>
      <xdr:col>2</xdr:col>
      <xdr:colOff>1028700</xdr:colOff>
      <xdr:row>5</xdr:row>
      <xdr:rowOff>142875</xdr:rowOff>
    </xdr:to>
    <xdr:sp fPublished="0" fLocksText="1">
      <xdr:nvSpPr>
        <xdr:cNvPr id="28673" name="Text Box 1"/>
        <xdr:cNvSpPr txBox="1">
          <a:spLocks noChangeArrowheads="1"/>
        </xdr:cNvSpPr>
      </xdr:nvSpPr>
      <xdr:spPr>
        <a:xfrm>
          <a:off x="409575" y="409575"/>
          <a:ext cx="1733550" cy="590550"/>
        </a:xfrm>
        <a:prstGeom prst="rect">
          <a:avLst/>
        </a:prstGeom>
        <a:solidFill>
          <a:srgbClr val="FFFFFF">
            <a:alpha val="80000"/>
          </a:srgbClr>
        </a:solidFill>
        <a:ln w="9525">
          <a:solidFill>
            <a:srgbClr val="000000"/>
          </a:solidFill>
          <a:miter/>
          <a:headEnd type="none"/>
          <a:tailEnd type="none"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vertOverflow="clip" lIns="82550" tIns="54610" rIns="82550" bIns="54610" anchor="ctr"/>
        <a:p>
          <a:pPr algn="ctr"/>
          <a:r>
            <a:rPr sz="3600" b="1">
              <a:solidFill>
                <a:srgbClr val="000000"/>
              </a:solidFill>
              <a:latin typeface="HY목판L"/>
              <a:ea typeface="HY목판L"/>
            </a:rPr>
            <a:t>목  차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0</xdr:rowOff>
    </xdr:from>
    <xdr:to>
      <xdr:col>4</xdr:col>
      <xdr:colOff>0</xdr:colOff>
      <xdr:row>2</xdr:row>
      <xdr:rowOff>161925</xdr:rowOff>
    </xdr:to>
    <xdr:sp fPublished="0" fLocksText="1">
      <xdr:nvSpPr>
        <xdr:cNvPr id="20131" name="Line 1"/>
        <xdr:cNvSpPr>
          <a:spLocks noChangeShapeType="1"/>
        </xdr:cNvSpPr>
      </xdr:nvSpPr>
      <xdr:spPr>
        <a:xfrm>
          <a:off x="361950" y="257175"/>
          <a:ext cx="64770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  <xdr:txBody>
        <a:bodyPr vertOverflow="clip" lIns="0" tIns="0" rIns="0" bIns="0"/>
        <a:p>
          <a:pPr algn="l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0</xdr:rowOff>
    </xdr:from>
    <xdr:to>
      <xdr:col>0</xdr:col>
      <xdr:colOff>19050</xdr:colOff>
      <xdr:row>22</xdr:row>
      <xdr:rowOff>0</xdr:rowOff>
    </xdr:to>
    <xdr:sp fPublished="0" fLocksText="1">
      <xdr:nvSpPr>
        <xdr:cNvPr id="78096" name="Line 5"/>
        <xdr:cNvSpPr>
          <a:spLocks noChangeShapeType="1"/>
        </xdr:cNvSpPr>
      </xdr:nvSpPr>
      <xdr:spPr>
        <a:xfrm flipH="1">
          <a:off x="0" y="422910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  <xdr:txBody>
        <a:bodyPr vertOverflow="clip" lIns="0" tIns="0" rIns="0" bIns="0"/>
        <a:p>
          <a:pPr algn="l"/>
        </a:p>
      </xdr:txBody>
    </xdr:sp>
    <xdr:clientData/>
  </xdr:twoCellAnchor>
  <xdr:twoCellAnchor>
    <xdr:from>
      <xdr:col>0</xdr:col>
      <xdr:colOff>0</xdr:colOff>
      <xdr:row>30</xdr:row>
      <xdr:rowOff>200025</xdr:rowOff>
    </xdr:from>
    <xdr:to>
      <xdr:col>0</xdr:col>
      <xdr:colOff>19050</xdr:colOff>
      <xdr:row>31</xdr:row>
      <xdr:rowOff>0</xdr:rowOff>
    </xdr:to>
    <xdr:sp fPublished="0" fLocksText="1">
      <xdr:nvSpPr>
        <xdr:cNvPr id="78097" name="Line 7"/>
        <xdr:cNvSpPr>
          <a:spLocks noChangeShapeType="1"/>
        </xdr:cNvSpPr>
      </xdr:nvSpPr>
      <xdr:spPr>
        <a:xfrm flipH="1">
          <a:off x="0" y="599122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  <xdr:txBody>
        <a:bodyPr vertOverflow="clip" lIns="0" tIns="0" rIns="0" bIns="0"/>
        <a:p>
          <a:pPr algn="l"/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19050</xdr:colOff>
      <xdr:row>16</xdr:row>
      <xdr:rowOff>0</xdr:rowOff>
    </xdr:to>
    <xdr:sp fPublished="0" fLocksText="1">
      <xdr:nvSpPr>
        <xdr:cNvPr id="78098" name="Line 9"/>
        <xdr:cNvSpPr>
          <a:spLocks noChangeShapeType="1"/>
        </xdr:cNvSpPr>
      </xdr:nvSpPr>
      <xdr:spPr>
        <a:xfrm flipH="1">
          <a:off x="0" y="308610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  <xdr:txBody>
        <a:bodyPr vertOverflow="clip" lIns="0" tIns="0" rIns="0" bIns="0"/>
        <a:p>
          <a:pPr algn="l"/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19050</xdr:colOff>
      <xdr:row>30</xdr:row>
      <xdr:rowOff>0</xdr:rowOff>
    </xdr:to>
    <xdr:sp fPublished="0" fLocksText="1">
      <xdr:nvSpPr>
        <xdr:cNvPr id="78099" name="Line 14"/>
        <xdr:cNvSpPr>
          <a:spLocks noChangeShapeType="1"/>
        </xdr:cNvSpPr>
      </xdr:nvSpPr>
      <xdr:spPr>
        <a:xfrm flipH="1">
          <a:off x="0" y="579120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  <xdr:txBody>
        <a:bodyPr vertOverflow="clip" lIns="0" tIns="0" rIns="0" bIns="0"/>
        <a:p>
          <a:pPr algn="l"/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19050</xdr:colOff>
      <xdr:row>25</xdr:row>
      <xdr:rowOff>0</xdr:rowOff>
    </xdr:to>
    <xdr:sp fPublished="0" fLocksText="1">
      <xdr:nvSpPr>
        <xdr:cNvPr id="78100" name="Line 15"/>
        <xdr:cNvSpPr>
          <a:spLocks noChangeShapeType="1"/>
        </xdr:cNvSpPr>
      </xdr:nvSpPr>
      <xdr:spPr>
        <a:xfrm flipH="1">
          <a:off x="0" y="479107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  <xdr:txBody>
        <a:bodyPr vertOverflow="clip" lIns="0" tIns="0" rIns="0" bIns="0"/>
        <a:p>
          <a:pPr algn="l"/>
        </a:p>
      </xdr:txBody>
    </xdr:sp>
    <xdr:clientData/>
  </xdr:twoCellAnchor>
  <xdr:twoCellAnchor>
    <xdr:from>
      <xdr:col>0</xdr:col>
      <xdr:colOff>0</xdr:colOff>
      <xdr:row>38</xdr:row>
      <xdr:rowOff>190500</xdr:rowOff>
    </xdr:from>
    <xdr:to>
      <xdr:col>0</xdr:col>
      <xdr:colOff>19050</xdr:colOff>
      <xdr:row>39</xdr:row>
      <xdr:rowOff>0</xdr:rowOff>
    </xdr:to>
    <xdr:sp fPublished="0" fLocksText="1">
      <xdr:nvSpPr>
        <xdr:cNvPr id="78101" name="Line 18"/>
        <xdr:cNvSpPr>
          <a:spLocks noChangeShapeType="1"/>
        </xdr:cNvSpPr>
      </xdr:nvSpPr>
      <xdr:spPr>
        <a:xfrm flipH="1">
          <a:off x="0" y="750570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  <xdr:txBody>
        <a:bodyPr vertOverflow="clip" lIns="0" tIns="0" rIns="0" bIns="0"/>
        <a:p>
          <a:pPr algn="l"/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19050</xdr:colOff>
      <xdr:row>38</xdr:row>
      <xdr:rowOff>0</xdr:rowOff>
    </xdr:to>
    <xdr:sp fPublished="0" fLocksText="1">
      <xdr:nvSpPr>
        <xdr:cNvPr id="78102" name="Line 20"/>
        <xdr:cNvSpPr>
          <a:spLocks noChangeShapeType="1"/>
        </xdr:cNvSpPr>
      </xdr:nvSpPr>
      <xdr:spPr>
        <a:xfrm flipH="1">
          <a:off x="0" y="731520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  <xdr:txBody>
        <a:bodyPr vertOverflow="clip" lIns="0" tIns="0" rIns="0" bIns="0"/>
        <a:p>
          <a:pPr algn="l"/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19050</xdr:colOff>
      <xdr:row>33</xdr:row>
      <xdr:rowOff>0</xdr:rowOff>
    </xdr:to>
    <xdr:sp fPublished="0" fLocksText="1">
      <xdr:nvSpPr>
        <xdr:cNvPr id="78103" name="Line 21"/>
        <xdr:cNvSpPr>
          <a:spLocks noChangeShapeType="1"/>
        </xdr:cNvSpPr>
      </xdr:nvSpPr>
      <xdr:spPr>
        <a:xfrm flipH="1">
          <a:off x="0" y="636270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  <xdr:txBody>
        <a:bodyPr vertOverflow="clip" lIns="0" tIns="0" rIns="0" bIns="0"/>
        <a:p>
          <a:pPr algn="l"/>
        </a:p>
      </xdr:txBody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19050</xdr:colOff>
      <xdr:row>41</xdr:row>
      <xdr:rowOff>0</xdr:rowOff>
    </xdr:to>
    <xdr:sp fPublished="0" fLocksText="1">
      <xdr:nvSpPr>
        <xdr:cNvPr id="78104" name="Line 25"/>
        <xdr:cNvSpPr>
          <a:spLocks noChangeShapeType="1"/>
        </xdr:cNvSpPr>
      </xdr:nvSpPr>
      <xdr:spPr>
        <a:xfrm flipH="1">
          <a:off x="0" y="787717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  <xdr:txBody>
        <a:bodyPr vertOverflow="clip" lIns="0" tIns="0" rIns="0" bIns="0"/>
        <a:p>
          <a:pPr algn="l"/>
        </a:p>
      </xdr:txBody>
    </xdr:sp>
    <xdr:clientData/>
  </xdr:twoCellAnchor>
  <xdr:twoCellAnchor>
    <xdr:from>
      <xdr:col>0</xdr:col>
      <xdr:colOff>0</xdr:colOff>
      <xdr:row>16</xdr:row>
      <xdr:rowOff>9525</xdr:rowOff>
    </xdr:from>
    <xdr:to>
      <xdr:col>1</xdr:col>
      <xdr:colOff>0</xdr:colOff>
      <xdr:row>19</xdr:row>
      <xdr:rowOff>0</xdr:rowOff>
    </xdr:to>
    <xdr:sp fPublished="0" fLocksText="1">
      <xdr:nvSpPr>
        <xdr:cNvPr id="78105" name="Line 1"/>
        <xdr:cNvSpPr>
          <a:spLocks noChangeShapeType="1"/>
        </xdr:cNvSpPr>
      </xdr:nvSpPr>
      <xdr:spPr>
        <a:xfrm>
          <a:off x="0" y="3095625"/>
          <a:ext cx="1162050" cy="5619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  <xdr:txBody>
        <a:bodyPr vertOverflow="clip" lIns="0" tIns="0" rIns="0" bIns="0"/>
        <a:p>
          <a:pPr algn="l"/>
        </a:p>
      </xdr:txBody>
    </xdr:sp>
    <xdr:clientData/>
  </xdr:twoCellAnchor>
  <xdr:twoCellAnchor>
    <xdr:from>
      <xdr:col>0</xdr:col>
      <xdr:colOff>0</xdr:colOff>
      <xdr:row>33</xdr:row>
      <xdr:rowOff>9525</xdr:rowOff>
    </xdr:from>
    <xdr:to>
      <xdr:col>0</xdr:col>
      <xdr:colOff>1152525</xdr:colOff>
      <xdr:row>36</xdr:row>
      <xdr:rowOff>0</xdr:rowOff>
    </xdr:to>
    <xdr:sp fPublished="0" fLocksText="1">
      <xdr:nvSpPr>
        <xdr:cNvPr id="78106" name="Line 1"/>
        <xdr:cNvSpPr>
          <a:spLocks noChangeShapeType="1"/>
        </xdr:cNvSpPr>
      </xdr:nvSpPr>
      <xdr:spPr>
        <a:xfrm>
          <a:off x="0" y="6372225"/>
          <a:ext cx="1152525" cy="5619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  <xdr:txBody>
        <a:bodyPr vertOverflow="clip" lIns="0" tIns="0" rIns="0" bIns="0"/>
        <a:p>
          <a:pPr algn="l"/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1162050</xdr:colOff>
      <xdr:row>3</xdr:row>
      <xdr:rowOff>190500</xdr:rowOff>
    </xdr:to>
    <xdr:sp fPublished="0" fLocksText="1">
      <xdr:nvSpPr>
        <xdr:cNvPr id="78107" name="Line 1"/>
        <xdr:cNvSpPr>
          <a:spLocks noChangeShapeType="1"/>
        </xdr:cNvSpPr>
      </xdr:nvSpPr>
      <xdr:spPr>
        <a:xfrm>
          <a:off x="0" y="257175"/>
          <a:ext cx="1162050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  <xdr:txBody>
        <a:bodyPr vertOverflow="clip" lIns="0" tIns="0" rIns="0" bIns="0"/>
        <a:p>
          <a:pPr algn="l"/>
        </a:p>
      </xdr:txBody>
    </xdr:sp>
    <xdr:clientData/>
  </xdr:twoCellAnchor>
  <xdr:twoCellAnchor>
    <xdr:from>
      <xdr:col>0</xdr:col>
      <xdr:colOff>0</xdr:colOff>
      <xdr:row>41</xdr:row>
      <xdr:rowOff>9525</xdr:rowOff>
    </xdr:from>
    <xdr:to>
      <xdr:col>0</xdr:col>
      <xdr:colOff>1162050</xdr:colOff>
      <xdr:row>44</xdr:row>
      <xdr:rowOff>0</xdr:rowOff>
    </xdr:to>
    <xdr:sp fPublished="0" fLocksText="1">
      <xdr:nvSpPr>
        <xdr:cNvPr id="78108" name="Line 1"/>
        <xdr:cNvSpPr>
          <a:spLocks noChangeShapeType="1"/>
        </xdr:cNvSpPr>
      </xdr:nvSpPr>
      <xdr:spPr>
        <a:xfrm>
          <a:off x="0" y="7886700"/>
          <a:ext cx="1162050" cy="5619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  <xdr:txBody>
        <a:bodyPr vertOverflow="clip" lIns="0" tIns="0" rIns="0" bIns="0"/>
        <a:p>
          <a:pPr algn="l"/>
        </a:p>
      </xdr:txBody>
    </xdr:sp>
    <xdr:clientData/>
  </xdr:twoCellAnchor>
  <xdr:twoCellAnchor>
    <xdr:from>
      <xdr:col>0</xdr:col>
      <xdr:colOff>19050</xdr:colOff>
      <xdr:row>25</xdr:row>
      <xdr:rowOff>19050</xdr:rowOff>
    </xdr:from>
    <xdr:to>
      <xdr:col>1</xdr:col>
      <xdr:colOff>28575</xdr:colOff>
      <xdr:row>28</xdr:row>
      <xdr:rowOff>0</xdr:rowOff>
    </xdr:to>
    <xdr:sp fPublished="0" fLocksText="1">
      <xdr:nvSpPr>
        <xdr:cNvPr id="78109" name="Line 1"/>
        <xdr:cNvSpPr>
          <a:spLocks noChangeShapeType="1"/>
        </xdr:cNvSpPr>
      </xdr:nvSpPr>
      <xdr:spPr>
        <a:xfrm>
          <a:off x="19050" y="4810125"/>
          <a:ext cx="1171575" cy="5810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  <xdr:txBody>
        <a:bodyPr vertOverflow="clip" lIns="0" tIns="0" rIns="0" bIns="0"/>
        <a:p>
          <a:pPr algn="l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0</xdr:rowOff>
    </xdr:to>
    <xdr:sp fPublished="0" fLocksText="1">
      <xdr:nvSpPr>
        <xdr:cNvPr id="37863" name="Line 1"/>
        <xdr:cNvSpPr>
          <a:spLocks noChangeShapeType="1"/>
        </xdr:cNvSpPr>
      </xdr:nvSpPr>
      <xdr:spPr>
        <a:xfrm>
          <a:off x="0" y="314325"/>
          <a:ext cx="1371600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  <xdr:txBody>
        <a:bodyPr vertOverflow="clip" lIns="0" tIns="0" rIns="0" bIns="0"/>
        <a:p>
          <a:pPr algn="l"/>
        </a:p>
      </xdr:txBody>
    </xdr:sp>
    <xdr:clientData/>
  </xdr:twoCellAnchor>
  <xdr:twoCellAnchor>
    <xdr:from>
      <xdr:col>0</xdr:col>
      <xdr:colOff>0</xdr:colOff>
      <xdr:row>12</xdr:row>
      <xdr:rowOff>9525</xdr:rowOff>
    </xdr:from>
    <xdr:to>
      <xdr:col>1</xdr:col>
      <xdr:colOff>0</xdr:colOff>
      <xdr:row>15</xdr:row>
      <xdr:rowOff>0</xdr:rowOff>
    </xdr:to>
    <xdr:sp fPublished="0" fLocksText="1">
      <xdr:nvSpPr>
        <xdr:cNvPr id="37864" name="Line 1"/>
        <xdr:cNvSpPr>
          <a:spLocks noChangeShapeType="1"/>
        </xdr:cNvSpPr>
      </xdr:nvSpPr>
      <xdr:spPr>
        <a:xfrm>
          <a:off x="0" y="2190750"/>
          <a:ext cx="137160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  <xdr:txBody>
        <a:bodyPr vertOverflow="clip" lIns="0" tIns="0" rIns="0" bIns="0"/>
        <a:p>
          <a:pPr algn="l"/>
        </a:p>
      </xdr:txBody>
    </xdr:sp>
    <xdr:clientData/>
  </xdr:twoCellAnchor>
  <xdr:twoCellAnchor>
    <xdr:from>
      <xdr:col>0</xdr:col>
      <xdr:colOff>0</xdr:colOff>
      <xdr:row>30</xdr:row>
      <xdr:rowOff>9525</xdr:rowOff>
    </xdr:from>
    <xdr:to>
      <xdr:col>1</xdr:col>
      <xdr:colOff>0</xdr:colOff>
      <xdr:row>33</xdr:row>
      <xdr:rowOff>0</xdr:rowOff>
    </xdr:to>
    <xdr:sp fPublished="0" fLocksText="1">
      <xdr:nvSpPr>
        <xdr:cNvPr id="37865" name="Line 1"/>
        <xdr:cNvSpPr>
          <a:spLocks noChangeShapeType="1"/>
        </xdr:cNvSpPr>
      </xdr:nvSpPr>
      <xdr:spPr>
        <a:xfrm>
          <a:off x="0" y="5229225"/>
          <a:ext cx="137160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  <xdr:txBody>
        <a:bodyPr vertOverflow="clip" lIns="0" tIns="0" rIns="0" bIns="0"/>
        <a:p>
          <a:pPr algn="l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2</xdr:col>
      <xdr:colOff>371475</xdr:colOff>
      <xdr:row>4</xdr:row>
      <xdr:rowOff>0</xdr:rowOff>
    </xdr:to>
    <xdr:sp fPublished="0" fLocksText="1">
      <xdr:nvSpPr>
        <xdr:cNvPr id="38887" name="Line 1"/>
        <xdr:cNvSpPr>
          <a:spLocks noChangeShapeType="1"/>
        </xdr:cNvSpPr>
      </xdr:nvSpPr>
      <xdr:spPr>
        <a:xfrm>
          <a:off x="0" y="209550"/>
          <a:ext cx="1323975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  <xdr:txBody>
        <a:bodyPr vertOverflow="clip" lIns="0" tIns="0" rIns="0" bIns="0"/>
        <a:p>
          <a:pPr algn="l"/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2</xdr:col>
      <xdr:colOff>371475</xdr:colOff>
      <xdr:row>11</xdr:row>
      <xdr:rowOff>0</xdr:rowOff>
    </xdr:to>
    <xdr:sp fPublished="0" fLocksText="1">
      <xdr:nvSpPr>
        <xdr:cNvPr id="38888" name="Line 1"/>
        <xdr:cNvSpPr>
          <a:spLocks noChangeShapeType="1"/>
        </xdr:cNvSpPr>
      </xdr:nvSpPr>
      <xdr:spPr>
        <a:xfrm>
          <a:off x="0" y="1676400"/>
          <a:ext cx="1323975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  <xdr:txBody>
        <a:bodyPr vertOverflow="clip" lIns="0" tIns="0" rIns="0" bIns="0"/>
        <a:p>
          <a:pPr algn="l"/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2</xdr:col>
      <xdr:colOff>371475</xdr:colOff>
      <xdr:row>17</xdr:row>
      <xdr:rowOff>190500</xdr:rowOff>
    </xdr:to>
    <xdr:sp fPublished="0" fLocksText="1">
      <xdr:nvSpPr>
        <xdr:cNvPr id="38889" name="Line 1"/>
        <xdr:cNvSpPr>
          <a:spLocks noChangeShapeType="1"/>
        </xdr:cNvSpPr>
      </xdr:nvSpPr>
      <xdr:spPr>
        <a:xfrm>
          <a:off x="0" y="3133725"/>
          <a:ext cx="1323975" cy="6096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  <xdr:txBody>
        <a:bodyPr vertOverflow="clip" lIns="0" tIns="0" rIns="0" bIns="0"/>
        <a:p>
          <a:pPr algn="l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9525</xdr:rowOff>
    </xdr:from>
    <xdr:to>
      <xdr:col>3</xdr:col>
      <xdr:colOff>0</xdr:colOff>
      <xdr:row>15</xdr:row>
      <xdr:rowOff>0</xdr:rowOff>
    </xdr:to>
    <xdr:sp fPublished="0" fLocksText="1">
      <xdr:nvSpPr>
        <xdr:cNvPr id="41858" name="Line 1"/>
        <xdr:cNvSpPr>
          <a:spLocks noChangeShapeType="1"/>
        </xdr:cNvSpPr>
      </xdr:nvSpPr>
      <xdr:spPr>
        <a:xfrm>
          <a:off x="0" y="2686050"/>
          <a:ext cx="1304925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  <xdr:txBody>
        <a:bodyPr vertOverflow="clip" lIns="0" tIns="0" rIns="0" bIns="0"/>
        <a:p>
          <a:pPr algn="l"/>
        </a:p>
      </xdr:txBody>
    </xdr:sp>
    <xdr:clientData/>
  </xdr:twoCellAnchor>
  <xdr:twoCellAnchor>
    <xdr:from>
      <xdr:col>0</xdr:col>
      <xdr:colOff>0</xdr:colOff>
      <xdr:row>1</xdr:row>
      <xdr:rowOff>9525</xdr:rowOff>
    </xdr:from>
    <xdr:to>
      <xdr:col>2</xdr:col>
      <xdr:colOff>371475</xdr:colOff>
      <xdr:row>4</xdr:row>
      <xdr:rowOff>0</xdr:rowOff>
    </xdr:to>
    <xdr:sp fPublished="0" fLocksText="1">
      <xdr:nvSpPr>
        <xdr:cNvPr id="41859" name="Line 1"/>
        <xdr:cNvSpPr>
          <a:spLocks noChangeShapeType="1"/>
        </xdr:cNvSpPr>
      </xdr:nvSpPr>
      <xdr:spPr>
        <a:xfrm>
          <a:off x="0" y="247650"/>
          <a:ext cx="1304925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  <xdr:txBody>
        <a:bodyPr vertOverflow="clip" lIns="0" tIns="0" rIns="0" bIns="0"/>
        <a:p>
          <a:pPr algn="l"/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3</xdr:col>
      <xdr:colOff>0</xdr:colOff>
      <xdr:row>35</xdr:row>
      <xdr:rowOff>200025</xdr:rowOff>
    </xdr:to>
    <xdr:sp fPublished="0" fLocksText="1">
      <xdr:nvSpPr>
        <xdr:cNvPr id="41860" name="Line 1"/>
        <xdr:cNvSpPr>
          <a:spLocks noChangeShapeType="1"/>
        </xdr:cNvSpPr>
      </xdr:nvSpPr>
      <xdr:spPr>
        <a:xfrm>
          <a:off x="0" y="7181850"/>
          <a:ext cx="1304925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  <xdr:txBody>
        <a:bodyPr vertOverflow="clip" lIns="0" tIns="0" rIns="0" bIns="0"/>
        <a:p>
          <a:pPr algn="l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3</xdr:col>
      <xdr:colOff>0</xdr:colOff>
      <xdr:row>10</xdr:row>
      <xdr:rowOff>314325</xdr:rowOff>
    </xdr:to>
    <xdr:sp fPublished="0" fLocksText="1">
      <xdr:nvSpPr>
        <xdr:cNvPr id="61765" name="Line 1"/>
        <xdr:cNvSpPr>
          <a:spLocks noChangeShapeType="1"/>
        </xdr:cNvSpPr>
      </xdr:nvSpPr>
      <xdr:spPr>
        <a:xfrm>
          <a:off x="0" y="2590800"/>
          <a:ext cx="1304925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  <xdr:txBody>
        <a:bodyPr vertOverflow="clip" lIns="0" tIns="0" rIns="0" bIns="0"/>
        <a:p>
          <a:pPr algn="l"/>
        </a:p>
      </xdr:txBody>
    </xdr:sp>
    <xdr:clientData/>
  </xdr:twoCellAnchor>
  <xdr:twoCellAnchor>
    <xdr:from>
      <xdr:col>0</xdr:col>
      <xdr:colOff>0</xdr:colOff>
      <xdr:row>1</xdr:row>
      <xdr:rowOff>9525</xdr:rowOff>
    </xdr:from>
    <xdr:to>
      <xdr:col>3</xdr:col>
      <xdr:colOff>0</xdr:colOff>
      <xdr:row>4</xdr:row>
      <xdr:rowOff>0</xdr:rowOff>
    </xdr:to>
    <xdr:sp fPublished="0" fLocksText="1">
      <xdr:nvSpPr>
        <xdr:cNvPr id="61766" name="Line 1"/>
        <xdr:cNvSpPr>
          <a:spLocks noChangeShapeType="1"/>
        </xdr:cNvSpPr>
      </xdr:nvSpPr>
      <xdr:spPr>
        <a:xfrm>
          <a:off x="0" y="333375"/>
          <a:ext cx="1304925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  <xdr:txBody>
        <a:bodyPr vertOverflow="clip" lIns="0" tIns="0" rIns="0" bIns="0"/>
        <a:p>
          <a:pPr algn="l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1</xdr:row>
      <xdr:rowOff>0</xdr:rowOff>
    </xdr:from>
    <xdr:to>
      <xdr:col>4</xdr:col>
      <xdr:colOff>0</xdr:colOff>
      <xdr:row>3</xdr:row>
      <xdr:rowOff>0</xdr:rowOff>
    </xdr:to>
    <xdr:sp fPublished="0" fLocksText="1">
      <xdr:nvSpPr>
        <xdr:cNvPr id="3747" name="Line 1"/>
        <xdr:cNvSpPr>
          <a:spLocks noChangeShapeType="1"/>
        </xdr:cNvSpPr>
      </xdr:nvSpPr>
      <xdr:spPr>
        <a:xfrm>
          <a:off x="533400" y="257175"/>
          <a:ext cx="981075" cy="3810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  <xdr:txBody>
        <a:bodyPr vertOverflow="clip" lIns="0" tIns="0" rIns="0" bIns="0"/>
        <a:p>
          <a:pPr algn="l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</xdr:row>
      <xdr:rowOff>9525</xdr:rowOff>
    </xdr:from>
    <xdr:to>
      <xdr:col>3</xdr:col>
      <xdr:colOff>581025</xdr:colOff>
      <xdr:row>5</xdr:row>
      <xdr:rowOff>9525</xdr:rowOff>
    </xdr:to>
    <xdr:sp fPublished="0" fLocksText="1">
      <xdr:nvSpPr>
        <xdr:cNvPr id="4771" name="Line 1"/>
        <xdr:cNvSpPr>
          <a:spLocks noChangeShapeType="1"/>
        </xdr:cNvSpPr>
      </xdr:nvSpPr>
      <xdr:spPr>
        <a:xfrm>
          <a:off x="485775" y="219075"/>
          <a:ext cx="800100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  <xdr:txBody>
        <a:bodyPr vertOverflow="clip" lIns="0" tIns="0" rIns="0" bIns="0"/>
        <a:p>
          <a:pPr algn="l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</xdr:row>
      <xdr:rowOff>9525</xdr:rowOff>
    </xdr:from>
    <xdr:to>
      <xdr:col>3</xdr:col>
      <xdr:colOff>428625</xdr:colOff>
      <xdr:row>2</xdr:row>
      <xdr:rowOff>200025</xdr:rowOff>
    </xdr:to>
    <xdr:sp fPublished="0" fLocksText="1">
      <xdr:nvSpPr>
        <xdr:cNvPr id="7844" name="Line 1"/>
        <xdr:cNvSpPr>
          <a:spLocks noChangeShapeType="1"/>
        </xdr:cNvSpPr>
      </xdr:nvSpPr>
      <xdr:spPr>
        <a:xfrm>
          <a:off x="428625" y="238125"/>
          <a:ext cx="609600" cy="3810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  <xdr:txBody>
        <a:bodyPr vertOverflow="clip" lIns="0" tIns="0" rIns="0" bIns="0"/>
        <a:p>
          <a:pPr algn="l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3</xdr:col>
      <xdr:colOff>0</xdr:colOff>
      <xdr:row>3</xdr:row>
      <xdr:rowOff>0</xdr:rowOff>
    </xdr:to>
    <xdr:sp fPublished="0" fLocksText="1">
      <xdr:nvSpPr>
        <xdr:cNvPr id="9893" name="Line 2"/>
        <xdr:cNvSpPr>
          <a:spLocks noChangeShapeType="1"/>
        </xdr:cNvSpPr>
      </xdr:nvSpPr>
      <xdr:spPr>
        <a:xfrm>
          <a:off x="0" y="333375"/>
          <a:ext cx="1381125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  <xdr:txBody>
        <a:bodyPr vertOverflow="clip" lIns="0" tIns="0" rIns="0" bIns="0"/>
        <a:p>
          <a:pPr algn="l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1</xdr:row>
      <xdr:rowOff>0</xdr:rowOff>
    </xdr:from>
    <xdr:to>
      <xdr:col>3</xdr:col>
      <xdr:colOff>447675</xdr:colOff>
      <xdr:row>4</xdr:row>
      <xdr:rowOff>95250</xdr:rowOff>
    </xdr:to>
    <xdr:sp fPublished="0" fLocksText="1">
      <xdr:nvSpPr>
        <xdr:cNvPr id="29233" name="Line 1"/>
        <xdr:cNvSpPr>
          <a:spLocks noChangeShapeType="1"/>
        </xdr:cNvSpPr>
      </xdr:nvSpPr>
      <xdr:spPr>
        <a:xfrm>
          <a:off x="352425" y="200025"/>
          <a:ext cx="657225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  <xdr:txBody>
        <a:bodyPr vertOverflow="clip" lIns="0" tIns="0" rIns="0" bIns="0"/>
        <a:p>
          <a:pPr algn="l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2</xdr:col>
      <xdr:colOff>0</xdr:colOff>
      <xdr:row>3</xdr:row>
      <xdr:rowOff>171450</xdr:rowOff>
    </xdr:to>
    <xdr:sp fPublished="0" fLocksText="1">
      <xdr:nvSpPr>
        <xdr:cNvPr id="61389" name="Line 5"/>
        <xdr:cNvSpPr>
          <a:spLocks noChangeShapeType="1"/>
        </xdr:cNvSpPr>
      </xdr:nvSpPr>
      <xdr:spPr>
        <a:xfrm flipH="1" flipV="1">
          <a:off x="0" y="247650"/>
          <a:ext cx="1666875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  <xdr:txBody>
        <a:bodyPr vertOverflow="clip" lIns="0" tIns="0" rIns="0" bIns="0"/>
        <a:p>
          <a:pPr algn="l"/>
        </a:p>
      </xdr:txBody>
    </xdr:sp>
    <xdr:clientData/>
  </xdr:twoCellAnchor>
  <xdr:twoCellAnchor>
    <xdr:from>
      <xdr:col>0</xdr:col>
      <xdr:colOff>0</xdr:colOff>
      <xdr:row>12</xdr:row>
      <xdr:rowOff>9525</xdr:rowOff>
    </xdr:from>
    <xdr:to>
      <xdr:col>2</xdr:col>
      <xdr:colOff>0</xdr:colOff>
      <xdr:row>15</xdr:row>
      <xdr:rowOff>0</xdr:rowOff>
    </xdr:to>
    <xdr:sp fPublished="0" fLocksText="1">
      <xdr:nvSpPr>
        <xdr:cNvPr id="61390" name="Line 6"/>
        <xdr:cNvSpPr>
          <a:spLocks noChangeShapeType="1"/>
        </xdr:cNvSpPr>
      </xdr:nvSpPr>
      <xdr:spPr>
        <a:xfrm flipH="1" flipV="1">
          <a:off x="0" y="2295525"/>
          <a:ext cx="1666875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  <xdr:txBody>
        <a:bodyPr vertOverflow="clip" lIns="0" tIns="0" rIns="0" bIns="0"/>
        <a:p>
          <a:pPr algn="l"/>
        </a:p>
      </xdr:txBody>
    </xdr:sp>
    <xdr:clientData/>
  </xdr:twoCellAnchor>
  <xdr:twoCellAnchor>
    <xdr:from>
      <xdr:col>0</xdr:col>
      <xdr:colOff>0</xdr:colOff>
      <xdr:row>19</xdr:row>
      <xdr:rowOff>180975</xdr:rowOff>
    </xdr:from>
    <xdr:to>
      <xdr:col>0</xdr:col>
      <xdr:colOff>19050</xdr:colOff>
      <xdr:row>20</xdr:row>
      <xdr:rowOff>0</xdr:rowOff>
    </xdr:to>
    <xdr:sp fPublished="0" fLocksText="1">
      <xdr:nvSpPr>
        <xdr:cNvPr id="61391" name="Line 9"/>
        <xdr:cNvSpPr>
          <a:spLocks noChangeShapeType="1"/>
        </xdr:cNvSpPr>
      </xdr:nvSpPr>
      <xdr:spPr>
        <a:xfrm flipH="1">
          <a:off x="0" y="361950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  <xdr:txBody>
        <a:bodyPr vertOverflow="clip" lIns="0" tIns="0" rIns="0" bIns="0"/>
        <a:p>
          <a:pPr algn="l"/>
        </a:p>
      </xdr:txBody>
    </xdr:sp>
    <xdr:clientData/>
  </xdr:twoCellAnchor>
  <xdr:twoCellAnchor>
    <xdr:from>
      <xdr:col>0</xdr:col>
      <xdr:colOff>0</xdr:colOff>
      <xdr:row>20</xdr:row>
      <xdr:rowOff>9525</xdr:rowOff>
    </xdr:from>
    <xdr:to>
      <xdr:col>5</xdr:col>
      <xdr:colOff>0</xdr:colOff>
      <xdr:row>22</xdr:row>
      <xdr:rowOff>0</xdr:rowOff>
    </xdr:to>
    <xdr:sp fPublished="0" fLocksText="1">
      <xdr:nvSpPr>
        <xdr:cNvPr id="61392" name="Line 11"/>
        <xdr:cNvSpPr>
          <a:spLocks noChangeShapeType="1"/>
        </xdr:cNvSpPr>
      </xdr:nvSpPr>
      <xdr:spPr>
        <a:xfrm flipH="1" flipV="1">
          <a:off x="0" y="3629025"/>
          <a:ext cx="2628900" cy="3524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  <xdr:txBody>
        <a:bodyPr vertOverflow="clip" lIns="0" tIns="0" rIns="0" bIns="0"/>
        <a:p>
          <a:pPr algn="l"/>
        </a:p>
      </xdr:txBody>
    </xdr:sp>
    <xdr:clientData/>
  </xdr:twoCellAnchor>
  <xdr:twoCellAnchor>
    <xdr:from>
      <xdr:col>0</xdr:col>
      <xdr:colOff>0</xdr:colOff>
      <xdr:row>39</xdr:row>
      <xdr:rowOff>180975</xdr:rowOff>
    </xdr:from>
    <xdr:to>
      <xdr:col>0</xdr:col>
      <xdr:colOff>19050</xdr:colOff>
      <xdr:row>40</xdr:row>
      <xdr:rowOff>0</xdr:rowOff>
    </xdr:to>
    <xdr:sp fPublished="0" fLocksText="1">
      <xdr:nvSpPr>
        <xdr:cNvPr id="61393" name="Line 12"/>
        <xdr:cNvSpPr>
          <a:spLocks noChangeShapeType="1"/>
        </xdr:cNvSpPr>
      </xdr:nvSpPr>
      <xdr:spPr>
        <a:xfrm flipH="1">
          <a:off x="0" y="697230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  <xdr:txBody>
        <a:bodyPr vertOverflow="clip" lIns="0" tIns="0" rIns="0" bIns="0"/>
        <a:p>
          <a:pPr algn="l"/>
        </a:p>
      </xdr:txBody>
    </xdr:sp>
    <xdr:clientData/>
  </xdr:twoCellAnchor>
  <xdr:twoCellAnchor>
    <xdr:from>
      <xdr:col>0</xdr:col>
      <xdr:colOff>0</xdr:colOff>
      <xdr:row>40</xdr:row>
      <xdr:rowOff>9525</xdr:rowOff>
    </xdr:from>
    <xdr:to>
      <xdr:col>5</xdr:col>
      <xdr:colOff>0</xdr:colOff>
      <xdr:row>42</xdr:row>
      <xdr:rowOff>0</xdr:rowOff>
    </xdr:to>
    <xdr:sp fPublished="0" fLocksText="1">
      <xdr:nvSpPr>
        <xdr:cNvPr id="61394" name="Line 13"/>
        <xdr:cNvSpPr>
          <a:spLocks noChangeShapeType="1"/>
        </xdr:cNvSpPr>
      </xdr:nvSpPr>
      <xdr:spPr>
        <a:xfrm flipH="1" flipV="1">
          <a:off x="0" y="6981825"/>
          <a:ext cx="2628900" cy="3524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  <xdr:txBody>
        <a:bodyPr vertOverflow="clip" lIns="0" tIns="0" rIns="0" bIns="0"/>
        <a:p>
          <a:pPr algn="l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</xdr:row>
      <xdr:rowOff>19050</xdr:rowOff>
    </xdr:from>
    <xdr:to>
      <xdr:col>3</xdr:col>
      <xdr:colOff>438150</xdr:colOff>
      <xdr:row>2</xdr:row>
      <xdr:rowOff>190500</xdr:rowOff>
    </xdr:to>
    <xdr:sp fPublished="0" fLocksText="1">
      <xdr:nvSpPr>
        <xdr:cNvPr id="13987" name="Line 1"/>
        <xdr:cNvSpPr>
          <a:spLocks noChangeShapeType="1"/>
        </xdr:cNvSpPr>
      </xdr:nvSpPr>
      <xdr:spPr>
        <a:xfrm>
          <a:off x="419100" y="266700"/>
          <a:ext cx="638175" cy="3714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  <xdr:txBody>
        <a:bodyPr vertOverflow="clip" lIns="0" tIns="0" rIns="0" bIns="0"/>
        <a:p>
          <a:pPr algn="l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9525</xdr:rowOff>
    </xdr:from>
    <xdr:to>
      <xdr:col>4</xdr:col>
      <xdr:colOff>0</xdr:colOff>
      <xdr:row>3</xdr:row>
      <xdr:rowOff>133350</xdr:rowOff>
    </xdr:to>
    <xdr:sp fPublished="0" fLocksText="1">
      <xdr:nvSpPr>
        <xdr:cNvPr id="17059" name="Line 1"/>
        <xdr:cNvSpPr>
          <a:spLocks noChangeShapeType="1"/>
        </xdr:cNvSpPr>
      </xdr:nvSpPr>
      <xdr:spPr>
        <a:xfrm>
          <a:off x="438150" y="257175"/>
          <a:ext cx="885825" cy="3714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  <xdr:txBody>
        <a:bodyPr vertOverflow="clip" lIns="0" tIns="0" rIns="0" bIns="0"/>
        <a:p>
          <a:pPr algn="l"/>
        </a:p>
      </xdr:txBody>
    </xdr:sp>
    <xdr:clientData/>
  </xdr:twoCellAnchor>
</xdr:wsDr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</a:ln>
        <a:effectLst/>
      </a:spPr>
      <a:bodyPr/>
      <a:lstStyle/>
    </a:spDef>
    <a:lnDef>
      <a:spPr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</a:ln>
        <a:effectLst/>
      </a:spPr>
      <a:bodyPr/>
      <a:lstStyle/>
    </a:lnDef>
  </a:objectDefaults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A7"/>
  <sheetViews>
    <sheetView workbookViewId="0" topLeftCell="A1">
      <selection activeCell="A5" sqref="A5"/>
    </sheetView>
  </sheetViews>
  <sheetFormatPr defaultColWidth="8.88671875" defaultRowHeight="13.5"/>
  <cols>
    <col min="1" max="1" width="105.99609375" style="1" customWidth="1"/>
    <col min="2" max="2" width="2.4453125" style="1" customWidth="1"/>
    <col min="3" max="7" width="8.88671875" style="1" customWidth="1"/>
    <col min="8" max="8" width="7.10546875" style="1" customWidth="1"/>
    <col min="9" max="10" width="8.88671875" style="1" hidden="1" customWidth="1"/>
    <col min="11" max="16384" width="8.88671875" style="1" customWidth="1"/>
  </cols>
  <sheetData>
    <row r="1" ht="60" customHeight="1"/>
    <row r="2" ht="62.25" customHeight="1">
      <c r="A2" s="5" t="s">
        <v>541</v>
      </c>
    </row>
    <row r="3" ht="75.75" customHeight="1">
      <c r="A3" s="4" t="s">
        <v>680</v>
      </c>
    </row>
    <row r="4" ht="39.75" customHeight="1">
      <c r="A4" s="6" t="s">
        <v>138</v>
      </c>
    </row>
    <row r="5" ht="274.5" customHeight="1">
      <c r="A5" s="2"/>
    </row>
    <row r="6" ht="71.25" customHeight="1"/>
    <row r="7" ht="48" customHeight="1">
      <c r="A7" s="3" t="s">
        <v>114</v>
      </c>
    </row>
  </sheetData>
  <printOptions/>
  <pageMargins left="0.590416669845581" right="0.590416669845581" top="0.590416669845581" bottom="0.511388897895813" header="0" footer="0.1966666728258133"/>
  <pageSetup horizontalDpi="600" verticalDpi="600" orientation="portrait" paperSize="9" copies="1"/>
</worksheet>
</file>

<file path=xl/worksheets/sheet10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A96"/>
  <sheetViews>
    <sheetView zoomScale="135" zoomScaleNormal="135" workbookViewId="0" topLeftCell="A1">
      <pane ySplit="3" topLeftCell="A58" activePane="bottomLeft" state="frozen"/>
      <selection pane="bottomLeft" activeCell="AC66" sqref="AC66"/>
    </sheetView>
  </sheetViews>
  <sheetFormatPr defaultColWidth="8.88671875" defaultRowHeight="13.5"/>
  <cols>
    <col min="1" max="2" width="2.4453125" style="61" customWidth="1"/>
    <col min="3" max="3" width="2.21484375" style="61" customWidth="1"/>
    <col min="4" max="4" width="4.99609375" style="61" customWidth="1"/>
    <col min="5" max="5" width="2.5546875" style="128" customWidth="1"/>
    <col min="6" max="13" width="2.77734375" style="128" customWidth="1"/>
    <col min="14" max="16" width="3.4453125" style="128" customWidth="1"/>
    <col min="17" max="17" width="2.99609375" style="128" customWidth="1"/>
    <col min="18" max="25" width="2.77734375" style="128" customWidth="1"/>
    <col min="26" max="26" width="2.5546875" style="128" customWidth="1"/>
    <col min="27" max="27" width="3.77734375" style="128" customWidth="1"/>
    <col min="28" max="16384" width="8.88671875" style="61" customWidth="1"/>
  </cols>
  <sheetData>
    <row r="1" spans="1:20" ht="18" customHeight="1">
      <c r="A1" s="38" t="s">
        <v>232</v>
      </c>
      <c r="B1" s="38"/>
      <c r="C1" s="38"/>
      <c r="D1" s="38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</row>
    <row r="2" spans="1:27" ht="15" customHeight="1">
      <c r="A2" s="429" t="s">
        <v>382</v>
      </c>
      <c r="B2" s="429" t="s">
        <v>388</v>
      </c>
      <c r="C2" s="116"/>
      <c r="D2" s="117" t="s">
        <v>648</v>
      </c>
      <c r="E2" s="424" t="s">
        <v>333</v>
      </c>
      <c r="F2" s="426" t="s">
        <v>345</v>
      </c>
      <c r="G2" s="426" t="s">
        <v>627</v>
      </c>
      <c r="H2" s="426" t="s">
        <v>639</v>
      </c>
      <c r="I2" s="426" t="s">
        <v>625</v>
      </c>
      <c r="J2" s="426" t="s">
        <v>628</v>
      </c>
      <c r="K2" s="426" t="s">
        <v>452</v>
      </c>
      <c r="L2" s="426" t="s">
        <v>621</v>
      </c>
      <c r="M2" s="426" t="s">
        <v>443</v>
      </c>
      <c r="N2" s="427" t="s">
        <v>618</v>
      </c>
      <c r="O2" s="427" t="s">
        <v>626</v>
      </c>
      <c r="P2" s="426" t="s">
        <v>630</v>
      </c>
      <c r="Q2" s="426" t="s">
        <v>489</v>
      </c>
      <c r="R2" s="426" t="s">
        <v>616</v>
      </c>
      <c r="S2" s="426" t="s">
        <v>444</v>
      </c>
      <c r="T2" s="426" t="s">
        <v>624</v>
      </c>
      <c r="U2" s="426" t="s">
        <v>544</v>
      </c>
      <c r="V2" s="426" t="s">
        <v>548</v>
      </c>
      <c r="W2" s="426" t="s">
        <v>549</v>
      </c>
      <c r="X2" s="426" t="s">
        <v>751</v>
      </c>
      <c r="Y2" s="424" t="s">
        <v>556</v>
      </c>
      <c r="Z2" s="424" t="s">
        <v>746</v>
      </c>
      <c r="AA2" s="430" t="s">
        <v>408</v>
      </c>
    </row>
    <row r="3" spans="1:27" ht="15.75" customHeight="1">
      <c r="A3" s="429"/>
      <c r="B3" s="429"/>
      <c r="C3" s="118" t="s">
        <v>453</v>
      </c>
      <c r="D3" s="119"/>
      <c r="E3" s="425"/>
      <c r="F3" s="425"/>
      <c r="G3" s="425"/>
      <c r="H3" s="425"/>
      <c r="I3" s="425"/>
      <c r="J3" s="425"/>
      <c r="K3" s="425"/>
      <c r="L3" s="425"/>
      <c r="M3" s="425"/>
      <c r="N3" s="428"/>
      <c r="O3" s="428"/>
      <c r="P3" s="425"/>
      <c r="Q3" s="425"/>
      <c r="R3" s="425"/>
      <c r="S3" s="425"/>
      <c r="T3" s="425"/>
      <c r="U3" s="425"/>
      <c r="V3" s="425"/>
      <c r="W3" s="425"/>
      <c r="X3" s="425"/>
      <c r="Y3" s="425"/>
      <c r="Z3" s="425"/>
      <c r="AA3" s="431"/>
    </row>
    <row r="4" spans="1:27" s="44" customFormat="1" ht="15.75" customHeight="1">
      <c r="A4" s="370" t="s">
        <v>752</v>
      </c>
      <c r="B4" s="371" t="s">
        <v>381</v>
      </c>
      <c r="C4" s="67">
        <v>1</v>
      </c>
      <c r="D4" s="67" t="s">
        <v>338</v>
      </c>
      <c r="E4" s="131">
        <v>27</v>
      </c>
      <c r="F4" s="131">
        <v>24</v>
      </c>
      <c r="G4" s="131">
        <v>34</v>
      </c>
      <c r="H4" s="131">
        <v>47</v>
      </c>
      <c r="I4" s="131">
        <v>105</v>
      </c>
      <c r="J4" s="131">
        <v>148</v>
      </c>
      <c r="K4" s="131">
        <v>204</v>
      </c>
      <c r="L4" s="131">
        <v>223</v>
      </c>
      <c r="M4" s="131">
        <v>231</v>
      </c>
      <c r="N4" s="131">
        <v>433</v>
      </c>
      <c r="O4" s="131">
        <v>499</v>
      </c>
      <c r="P4" s="131">
        <v>503</v>
      </c>
      <c r="Q4" s="131">
        <v>296</v>
      </c>
      <c r="R4" s="131">
        <v>176</v>
      </c>
      <c r="S4" s="131">
        <v>89</v>
      </c>
      <c r="T4" s="131">
        <v>52</v>
      </c>
      <c r="U4" s="131">
        <v>45</v>
      </c>
      <c r="V4" s="131">
        <v>31</v>
      </c>
      <c r="W4" s="131">
        <v>19</v>
      </c>
      <c r="X4" s="131">
        <v>5</v>
      </c>
      <c r="Y4" s="131">
        <v>4</v>
      </c>
      <c r="Z4" s="131">
        <v>0</v>
      </c>
      <c r="AA4" s="131">
        <f>SUM(E4:Z4)</f>
        <v>3195</v>
      </c>
    </row>
    <row r="5" spans="1:27" s="44" customFormat="1" ht="15.75" customHeight="1">
      <c r="A5" s="370"/>
      <c r="B5" s="371"/>
      <c r="C5" s="67">
        <v>2</v>
      </c>
      <c r="D5" s="67" t="s">
        <v>353</v>
      </c>
      <c r="E5" s="131">
        <v>3</v>
      </c>
      <c r="F5" s="131">
        <v>14</v>
      </c>
      <c r="G5" s="131">
        <v>20</v>
      </c>
      <c r="H5" s="131">
        <v>38</v>
      </c>
      <c r="I5" s="131">
        <v>62</v>
      </c>
      <c r="J5" s="131">
        <v>84</v>
      </c>
      <c r="K5" s="131">
        <v>126</v>
      </c>
      <c r="L5" s="131">
        <v>137</v>
      </c>
      <c r="M5" s="131">
        <v>126</v>
      </c>
      <c r="N5" s="131">
        <v>215</v>
      </c>
      <c r="O5" s="131">
        <v>247</v>
      </c>
      <c r="P5" s="131">
        <v>265</v>
      </c>
      <c r="Q5" s="131">
        <v>153</v>
      </c>
      <c r="R5" s="131">
        <v>97</v>
      </c>
      <c r="S5" s="131">
        <v>55</v>
      </c>
      <c r="T5" s="131">
        <v>40</v>
      </c>
      <c r="U5" s="131">
        <v>19</v>
      </c>
      <c r="V5" s="131">
        <v>19</v>
      </c>
      <c r="W5" s="131">
        <v>8</v>
      </c>
      <c r="X5" s="131">
        <v>3</v>
      </c>
      <c r="Y5" s="131">
        <v>10</v>
      </c>
      <c r="Z5" s="131">
        <v>0</v>
      </c>
      <c r="AA5" s="131">
        <f>SUM(E5:Z5)</f>
        <v>1741</v>
      </c>
    </row>
    <row r="6" spans="1:27" s="44" customFormat="1" ht="15.75" customHeight="1">
      <c r="A6" s="370"/>
      <c r="B6" s="371"/>
      <c r="C6" s="67">
        <v>3</v>
      </c>
      <c r="D6" s="67" t="s">
        <v>344</v>
      </c>
      <c r="E6" s="131">
        <v>11</v>
      </c>
      <c r="F6" s="131">
        <v>12</v>
      </c>
      <c r="G6" s="131">
        <v>8</v>
      </c>
      <c r="H6" s="131">
        <v>14</v>
      </c>
      <c r="I6" s="131">
        <v>18</v>
      </c>
      <c r="J6" s="131">
        <v>38</v>
      </c>
      <c r="K6" s="131">
        <v>68</v>
      </c>
      <c r="L6" s="131">
        <v>72</v>
      </c>
      <c r="M6" s="131">
        <v>62</v>
      </c>
      <c r="N6" s="131">
        <v>137</v>
      </c>
      <c r="O6" s="131">
        <v>122</v>
      </c>
      <c r="P6" s="131">
        <v>163</v>
      </c>
      <c r="Q6" s="131">
        <v>131</v>
      </c>
      <c r="R6" s="131">
        <v>82</v>
      </c>
      <c r="S6" s="131">
        <v>36</v>
      </c>
      <c r="T6" s="131">
        <v>27</v>
      </c>
      <c r="U6" s="131">
        <v>25</v>
      </c>
      <c r="V6" s="131">
        <v>17</v>
      </c>
      <c r="W6" s="131">
        <v>8</v>
      </c>
      <c r="X6" s="131">
        <v>3</v>
      </c>
      <c r="Y6" s="131">
        <v>1</v>
      </c>
      <c r="Z6" s="131">
        <v>0</v>
      </c>
      <c r="AA6" s="131">
        <f>SUM(E6:Z6)</f>
        <v>1055</v>
      </c>
    </row>
    <row r="7" spans="1:27" s="44" customFormat="1" ht="15.75" customHeight="1">
      <c r="A7" s="370"/>
      <c r="B7" s="371"/>
      <c r="C7" s="67">
        <v>4</v>
      </c>
      <c r="D7" s="67" t="s">
        <v>506</v>
      </c>
      <c r="E7" s="131">
        <v>11</v>
      </c>
      <c r="F7" s="131">
        <v>26</v>
      </c>
      <c r="G7" s="131">
        <v>46</v>
      </c>
      <c r="H7" s="131">
        <v>70</v>
      </c>
      <c r="I7" s="131">
        <v>77</v>
      </c>
      <c r="J7" s="131">
        <v>53</v>
      </c>
      <c r="K7" s="131">
        <v>46</v>
      </c>
      <c r="L7" s="131">
        <v>79</v>
      </c>
      <c r="M7" s="131">
        <v>101</v>
      </c>
      <c r="N7" s="131">
        <v>137</v>
      </c>
      <c r="O7" s="131">
        <v>103</v>
      </c>
      <c r="P7" s="131">
        <v>84</v>
      </c>
      <c r="Q7" s="131">
        <v>64</v>
      </c>
      <c r="R7" s="131">
        <v>35</v>
      </c>
      <c r="S7" s="131">
        <v>28</v>
      </c>
      <c r="T7" s="131">
        <v>31</v>
      </c>
      <c r="U7" s="131">
        <v>24</v>
      </c>
      <c r="V7" s="131">
        <v>10</v>
      </c>
      <c r="W7" s="131">
        <v>5</v>
      </c>
      <c r="X7" s="131">
        <v>2</v>
      </c>
      <c r="Y7" s="131">
        <v>0</v>
      </c>
      <c r="Z7" s="131">
        <v>0</v>
      </c>
      <c r="AA7" s="131">
        <f>SUM(E7:Z7)</f>
        <v>1032</v>
      </c>
    </row>
    <row r="8" spans="1:27" s="44" customFormat="1" ht="15.75" customHeight="1">
      <c r="A8" s="370"/>
      <c r="B8" s="371"/>
      <c r="C8" s="67">
        <v>5</v>
      </c>
      <c r="D8" s="67" t="s">
        <v>386</v>
      </c>
      <c r="E8" s="131">
        <v>9</v>
      </c>
      <c r="F8" s="131">
        <v>12</v>
      </c>
      <c r="G8" s="131">
        <v>7</v>
      </c>
      <c r="H8" s="131">
        <v>23</v>
      </c>
      <c r="I8" s="131">
        <v>46</v>
      </c>
      <c r="J8" s="131">
        <v>65</v>
      </c>
      <c r="K8" s="131">
        <v>62</v>
      </c>
      <c r="L8" s="131">
        <v>62</v>
      </c>
      <c r="M8" s="131">
        <v>56</v>
      </c>
      <c r="N8" s="131">
        <v>99</v>
      </c>
      <c r="O8" s="131">
        <v>115</v>
      </c>
      <c r="P8" s="131">
        <v>106</v>
      </c>
      <c r="Q8" s="131">
        <v>79</v>
      </c>
      <c r="R8" s="131">
        <v>47</v>
      </c>
      <c r="S8" s="131">
        <v>23</v>
      </c>
      <c r="T8" s="131">
        <v>28</v>
      </c>
      <c r="U8" s="131">
        <v>21</v>
      </c>
      <c r="V8" s="131">
        <v>10</v>
      </c>
      <c r="W8" s="131">
        <v>6</v>
      </c>
      <c r="X8" s="131">
        <v>1</v>
      </c>
      <c r="Y8" s="131">
        <v>12</v>
      </c>
      <c r="Z8" s="131">
        <v>0</v>
      </c>
      <c r="AA8" s="131">
        <f>SUM(E8:Z8)</f>
        <v>889</v>
      </c>
    </row>
    <row r="9" spans="1:27" s="44" customFormat="1" ht="15.75" customHeight="1">
      <c r="A9" s="370"/>
      <c r="B9" s="371"/>
      <c r="C9" s="67">
        <v>6</v>
      </c>
      <c r="D9" s="67" t="s">
        <v>459</v>
      </c>
      <c r="E9" s="131">
        <v>17</v>
      </c>
      <c r="F9" s="131">
        <v>27</v>
      </c>
      <c r="G9" s="131">
        <v>36</v>
      </c>
      <c r="H9" s="131">
        <v>77</v>
      </c>
      <c r="I9" s="131">
        <v>80</v>
      </c>
      <c r="J9" s="131">
        <v>81</v>
      </c>
      <c r="K9" s="131">
        <v>104</v>
      </c>
      <c r="L9" s="131">
        <v>103</v>
      </c>
      <c r="M9" s="131">
        <v>142</v>
      </c>
      <c r="N9" s="131">
        <v>151</v>
      </c>
      <c r="O9" s="131">
        <v>130</v>
      </c>
      <c r="P9" s="131">
        <v>126</v>
      </c>
      <c r="Q9" s="131">
        <v>106</v>
      </c>
      <c r="R9" s="131">
        <v>55</v>
      </c>
      <c r="S9" s="131">
        <v>33</v>
      </c>
      <c r="T9" s="131">
        <v>29</v>
      </c>
      <c r="U9" s="131">
        <v>24</v>
      </c>
      <c r="V9" s="131">
        <v>5</v>
      </c>
      <c r="W9" s="131">
        <v>7</v>
      </c>
      <c r="X9" s="131">
        <v>0</v>
      </c>
      <c r="Y9" s="131">
        <v>6</v>
      </c>
      <c r="Z9" s="131">
        <v>0</v>
      </c>
      <c r="AA9" s="131">
        <f>SUM(E9:Z9)</f>
        <v>1339</v>
      </c>
    </row>
    <row r="10" spans="1:27" s="44" customFormat="1" ht="15.75" customHeight="1">
      <c r="A10" s="370"/>
      <c r="B10" s="371"/>
      <c r="C10" s="68">
        <v>7</v>
      </c>
      <c r="D10" s="68" t="s">
        <v>321</v>
      </c>
      <c r="E10" s="131">
        <v>15</v>
      </c>
      <c r="F10" s="131">
        <v>23</v>
      </c>
      <c r="G10" s="131">
        <v>13</v>
      </c>
      <c r="H10" s="131">
        <v>44</v>
      </c>
      <c r="I10" s="131">
        <v>72</v>
      </c>
      <c r="J10" s="131">
        <v>117</v>
      </c>
      <c r="K10" s="131">
        <v>182</v>
      </c>
      <c r="L10" s="131">
        <v>160</v>
      </c>
      <c r="M10" s="131">
        <v>160</v>
      </c>
      <c r="N10" s="131">
        <v>188</v>
      </c>
      <c r="O10" s="131">
        <v>192</v>
      </c>
      <c r="P10" s="131">
        <v>275</v>
      </c>
      <c r="Q10" s="131">
        <v>199</v>
      </c>
      <c r="R10" s="131">
        <v>117</v>
      </c>
      <c r="S10" s="131">
        <v>64</v>
      </c>
      <c r="T10" s="131">
        <v>49</v>
      </c>
      <c r="U10" s="131">
        <v>59</v>
      </c>
      <c r="V10" s="131">
        <v>31</v>
      </c>
      <c r="W10" s="131">
        <v>19</v>
      </c>
      <c r="X10" s="131">
        <v>6</v>
      </c>
      <c r="Y10" s="131">
        <v>4</v>
      </c>
      <c r="Z10" s="131">
        <v>0</v>
      </c>
      <c r="AA10" s="131">
        <f>SUM(E10:Z10)</f>
        <v>1989</v>
      </c>
    </row>
    <row r="11" spans="1:27" s="44" customFormat="1" ht="15.75" customHeight="1">
      <c r="A11" s="370"/>
      <c r="B11" s="371"/>
      <c r="C11" s="366" t="s">
        <v>692</v>
      </c>
      <c r="D11" s="367"/>
      <c r="E11" s="131">
        <f>SUM(E4:E10)</f>
        <v>93</v>
      </c>
      <c r="F11" s="131">
        <f>SUM(F4:F10)</f>
        <v>138</v>
      </c>
      <c r="G11" s="131">
        <f>SUM(G4:G10)</f>
        <v>164</v>
      </c>
      <c r="H11" s="131">
        <f>SUM(H4:H10)</f>
        <v>313</v>
      </c>
      <c r="I11" s="131">
        <f>SUM(I4:I10)</f>
        <v>460</v>
      </c>
      <c r="J11" s="131">
        <f>SUM(J4:J10)</f>
        <v>586</v>
      </c>
      <c r="K11" s="131">
        <f>SUM(K4:K10)</f>
        <v>792</v>
      </c>
      <c r="L11" s="131">
        <f>SUM(L4:L10)</f>
        <v>836</v>
      </c>
      <c r="M11" s="131">
        <f>SUM(M4:M10)</f>
        <v>878</v>
      </c>
      <c r="N11" s="131">
        <f>SUM(N4:N10)</f>
        <v>1360</v>
      </c>
      <c r="O11" s="131">
        <f>SUM(O4:O10)</f>
        <v>1408</v>
      </c>
      <c r="P11" s="131">
        <f>SUM(P4:P10)</f>
        <v>1522</v>
      </c>
      <c r="Q11" s="131">
        <f>SUM(Q4:Q10)</f>
        <v>1028</v>
      </c>
      <c r="R11" s="131">
        <f>SUM(R4:R10)</f>
        <v>609</v>
      </c>
      <c r="S11" s="131">
        <f>SUM(S4:S10)</f>
        <v>328</v>
      </c>
      <c r="T11" s="131">
        <f>SUM(T4:T10)</f>
        <v>256</v>
      </c>
      <c r="U11" s="131">
        <f>SUM(U4:U10)</f>
        <v>217</v>
      </c>
      <c r="V11" s="131">
        <f>SUM(V4:V10)</f>
        <v>123</v>
      </c>
      <c r="W11" s="131">
        <f>SUM(W4:W10)</f>
        <v>72</v>
      </c>
      <c r="X11" s="131">
        <f>SUM(X4:X10)</f>
        <v>20</v>
      </c>
      <c r="Y11" s="131">
        <f>SUM(Y4:Y10)</f>
        <v>37</v>
      </c>
      <c r="Z11" s="131">
        <f>SUM(Z4:Z10)</f>
        <v>0</v>
      </c>
      <c r="AA11" s="131">
        <f>SUM(AA4:AA10)</f>
        <v>11240</v>
      </c>
    </row>
    <row r="12" spans="1:27" s="44" customFormat="1" ht="15.75" customHeight="1">
      <c r="A12" s="370"/>
      <c r="B12" s="371" t="s">
        <v>358</v>
      </c>
      <c r="C12" s="72">
        <v>8</v>
      </c>
      <c r="D12" s="72" t="s">
        <v>389</v>
      </c>
      <c r="E12" s="131">
        <v>9</v>
      </c>
      <c r="F12" s="131">
        <v>14</v>
      </c>
      <c r="G12" s="131">
        <v>10</v>
      </c>
      <c r="H12" s="131">
        <v>33</v>
      </c>
      <c r="I12" s="131">
        <v>59</v>
      </c>
      <c r="J12" s="131">
        <v>57</v>
      </c>
      <c r="K12" s="131">
        <v>122</v>
      </c>
      <c r="L12" s="131">
        <v>130</v>
      </c>
      <c r="M12" s="131">
        <v>198</v>
      </c>
      <c r="N12" s="131">
        <v>287</v>
      </c>
      <c r="O12" s="131">
        <v>360</v>
      </c>
      <c r="P12" s="131">
        <v>329</v>
      </c>
      <c r="Q12" s="131">
        <v>250</v>
      </c>
      <c r="R12" s="131">
        <v>168</v>
      </c>
      <c r="S12" s="131">
        <v>115</v>
      </c>
      <c r="T12" s="131">
        <v>98</v>
      </c>
      <c r="U12" s="131">
        <v>60</v>
      </c>
      <c r="V12" s="131">
        <v>45</v>
      </c>
      <c r="W12" s="131">
        <v>22</v>
      </c>
      <c r="X12" s="131">
        <v>12</v>
      </c>
      <c r="Y12" s="131">
        <v>2</v>
      </c>
      <c r="Z12" s="131">
        <v>0</v>
      </c>
      <c r="AA12" s="131">
        <f>SUM(E12:Z12)</f>
        <v>2380</v>
      </c>
    </row>
    <row r="13" spans="1:27" s="44" customFormat="1" ht="15.75" customHeight="1">
      <c r="A13" s="370"/>
      <c r="B13" s="371"/>
      <c r="C13" s="67">
        <v>9</v>
      </c>
      <c r="D13" s="67" t="s">
        <v>365</v>
      </c>
      <c r="E13" s="131">
        <v>8</v>
      </c>
      <c r="F13" s="131">
        <v>8</v>
      </c>
      <c r="G13" s="131">
        <v>14</v>
      </c>
      <c r="H13" s="131">
        <v>19</v>
      </c>
      <c r="I13" s="131">
        <v>34</v>
      </c>
      <c r="J13" s="131">
        <v>41</v>
      </c>
      <c r="K13" s="131">
        <v>66</v>
      </c>
      <c r="L13" s="131">
        <v>104</v>
      </c>
      <c r="M13" s="131">
        <v>119</v>
      </c>
      <c r="N13" s="131">
        <v>180</v>
      </c>
      <c r="O13" s="131">
        <v>198</v>
      </c>
      <c r="P13" s="131">
        <v>255</v>
      </c>
      <c r="Q13" s="131">
        <v>208</v>
      </c>
      <c r="R13" s="131">
        <v>126</v>
      </c>
      <c r="S13" s="131">
        <v>76</v>
      </c>
      <c r="T13" s="131">
        <v>74</v>
      </c>
      <c r="U13" s="131">
        <v>54</v>
      </c>
      <c r="V13" s="131">
        <v>42</v>
      </c>
      <c r="W13" s="131">
        <v>18</v>
      </c>
      <c r="X13" s="131">
        <v>17</v>
      </c>
      <c r="Y13" s="131">
        <v>9</v>
      </c>
      <c r="Z13" s="131">
        <v>0</v>
      </c>
      <c r="AA13" s="131">
        <f>SUM(E13:Z13)</f>
        <v>1670</v>
      </c>
    </row>
    <row r="14" spans="1:27" s="44" customFormat="1" ht="15.75" customHeight="1">
      <c r="A14" s="370"/>
      <c r="B14" s="371"/>
      <c r="C14" s="67">
        <v>10</v>
      </c>
      <c r="D14" s="67" t="s">
        <v>399</v>
      </c>
      <c r="E14" s="131">
        <v>14</v>
      </c>
      <c r="F14" s="131">
        <v>20</v>
      </c>
      <c r="G14" s="131">
        <v>33</v>
      </c>
      <c r="H14" s="131">
        <v>97</v>
      </c>
      <c r="I14" s="131">
        <v>147</v>
      </c>
      <c r="J14" s="131">
        <v>230</v>
      </c>
      <c r="K14" s="131">
        <v>307</v>
      </c>
      <c r="L14" s="131">
        <v>194</v>
      </c>
      <c r="M14" s="131">
        <v>284</v>
      </c>
      <c r="N14" s="131">
        <v>343</v>
      </c>
      <c r="O14" s="131">
        <v>365</v>
      </c>
      <c r="P14" s="131">
        <v>337</v>
      </c>
      <c r="Q14" s="131">
        <v>273</v>
      </c>
      <c r="R14" s="131">
        <v>130</v>
      </c>
      <c r="S14" s="131">
        <v>128</v>
      </c>
      <c r="T14" s="131">
        <v>88</v>
      </c>
      <c r="U14" s="131">
        <v>79</v>
      </c>
      <c r="V14" s="131">
        <v>49</v>
      </c>
      <c r="W14" s="131">
        <v>18</v>
      </c>
      <c r="X14" s="131">
        <v>6</v>
      </c>
      <c r="Y14" s="131">
        <v>7</v>
      </c>
      <c r="Z14" s="131">
        <v>0</v>
      </c>
      <c r="AA14" s="131">
        <f>SUM(E14:Z14)</f>
        <v>3149</v>
      </c>
    </row>
    <row r="15" spans="1:27" s="44" customFormat="1" ht="15.75" customHeight="1">
      <c r="A15" s="370"/>
      <c r="B15" s="371"/>
      <c r="C15" s="67">
        <v>11</v>
      </c>
      <c r="D15" s="67" t="s">
        <v>346</v>
      </c>
      <c r="E15" s="131">
        <v>5</v>
      </c>
      <c r="F15" s="131">
        <v>14</v>
      </c>
      <c r="G15" s="131">
        <v>45</v>
      </c>
      <c r="H15" s="131">
        <v>61</v>
      </c>
      <c r="I15" s="131">
        <v>89</v>
      </c>
      <c r="J15" s="131">
        <v>93</v>
      </c>
      <c r="K15" s="131">
        <v>170</v>
      </c>
      <c r="L15" s="131">
        <v>147</v>
      </c>
      <c r="M15" s="131">
        <v>169</v>
      </c>
      <c r="N15" s="131">
        <v>197</v>
      </c>
      <c r="O15" s="131">
        <v>228</v>
      </c>
      <c r="P15" s="131">
        <v>226</v>
      </c>
      <c r="Q15" s="131">
        <v>208</v>
      </c>
      <c r="R15" s="131">
        <v>128</v>
      </c>
      <c r="S15" s="131">
        <v>95</v>
      </c>
      <c r="T15" s="131">
        <v>91</v>
      </c>
      <c r="U15" s="131">
        <v>60</v>
      </c>
      <c r="V15" s="131">
        <v>43</v>
      </c>
      <c r="W15" s="131">
        <v>23</v>
      </c>
      <c r="X15" s="131">
        <v>6</v>
      </c>
      <c r="Y15" s="131">
        <v>3</v>
      </c>
      <c r="Z15" s="131">
        <v>1</v>
      </c>
      <c r="AA15" s="131">
        <f>SUM(E15:Z15)</f>
        <v>2102</v>
      </c>
    </row>
    <row r="16" spans="1:27" s="44" customFormat="1" ht="15.75" customHeight="1">
      <c r="A16" s="370"/>
      <c r="B16" s="371"/>
      <c r="C16" s="67">
        <v>12</v>
      </c>
      <c r="D16" s="68" t="s">
        <v>490</v>
      </c>
      <c r="E16" s="131">
        <v>16</v>
      </c>
      <c r="F16" s="131">
        <v>28</v>
      </c>
      <c r="G16" s="131">
        <v>41</v>
      </c>
      <c r="H16" s="131">
        <v>71</v>
      </c>
      <c r="I16" s="131">
        <v>129</v>
      </c>
      <c r="J16" s="131">
        <v>171</v>
      </c>
      <c r="K16" s="131">
        <v>174</v>
      </c>
      <c r="L16" s="131">
        <v>171</v>
      </c>
      <c r="M16" s="131">
        <v>177</v>
      </c>
      <c r="N16" s="131">
        <v>207</v>
      </c>
      <c r="O16" s="131">
        <v>200</v>
      </c>
      <c r="P16" s="131">
        <v>232</v>
      </c>
      <c r="Q16" s="131">
        <v>135</v>
      </c>
      <c r="R16" s="131">
        <v>92</v>
      </c>
      <c r="S16" s="131">
        <v>47</v>
      </c>
      <c r="T16" s="131">
        <v>30</v>
      </c>
      <c r="U16" s="131">
        <v>34</v>
      </c>
      <c r="V16" s="131">
        <v>24</v>
      </c>
      <c r="W16" s="131">
        <v>4</v>
      </c>
      <c r="X16" s="131">
        <v>2</v>
      </c>
      <c r="Y16" s="131">
        <v>2</v>
      </c>
      <c r="Z16" s="131">
        <v>0</v>
      </c>
      <c r="AA16" s="131">
        <f>SUM(E16:Z16)</f>
        <v>1987</v>
      </c>
    </row>
    <row r="17" spans="1:27" s="44" customFormat="1" ht="15.75" customHeight="1">
      <c r="A17" s="370"/>
      <c r="B17" s="371"/>
      <c r="C17" s="68">
        <v>13</v>
      </c>
      <c r="D17" s="67" t="s">
        <v>498</v>
      </c>
      <c r="E17" s="131">
        <v>2</v>
      </c>
      <c r="F17" s="131">
        <v>5</v>
      </c>
      <c r="G17" s="131">
        <v>15</v>
      </c>
      <c r="H17" s="131">
        <v>22</v>
      </c>
      <c r="I17" s="131">
        <v>22</v>
      </c>
      <c r="J17" s="131">
        <v>24</v>
      </c>
      <c r="K17" s="131">
        <v>34</v>
      </c>
      <c r="L17" s="131">
        <v>27</v>
      </c>
      <c r="M17" s="131">
        <v>34</v>
      </c>
      <c r="N17" s="131">
        <v>25</v>
      </c>
      <c r="O17" s="131">
        <v>33</v>
      </c>
      <c r="P17" s="131">
        <v>59</v>
      </c>
      <c r="Q17" s="131">
        <v>46</v>
      </c>
      <c r="R17" s="131">
        <v>39</v>
      </c>
      <c r="S17" s="131">
        <v>24</v>
      </c>
      <c r="T17" s="131">
        <v>21</v>
      </c>
      <c r="U17" s="131">
        <v>22</v>
      </c>
      <c r="V17" s="131">
        <v>8</v>
      </c>
      <c r="W17" s="131">
        <v>7</v>
      </c>
      <c r="X17" s="131">
        <v>0</v>
      </c>
      <c r="Y17" s="131">
        <v>1</v>
      </c>
      <c r="Z17" s="131">
        <v>0</v>
      </c>
      <c r="AA17" s="131">
        <f>SUM(E17:Z17)</f>
        <v>470</v>
      </c>
    </row>
    <row r="18" spans="1:27" s="44" customFormat="1" ht="15.75" customHeight="1">
      <c r="A18" s="370"/>
      <c r="B18" s="371"/>
      <c r="C18" s="366" t="s">
        <v>692</v>
      </c>
      <c r="D18" s="367"/>
      <c r="E18" s="131">
        <f>SUM(E12:E17)</f>
        <v>54</v>
      </c>
      <c r="F18" s="131">
        <f>SUM(F12:F17)</f>
        <v>89</v>
      </c>
      <c r="G18" s="131">
        <f>SUM(G12:G17)</f>
        <v>158</v>
      </c>
      <c r="H18" s="131">
        <f>SUM(H12:H17)</f>
        <v>303</v>
      </c>
      <c r="I18" s="131">
        <f>SUM(I12:I17)</f>
        <v>480</v>
      </c>
      <c r="J18" s="131">
        <f>SUM(J12:J17)</f>
        <v>616</v>
      </c>
      <c r="K18" s="131">
        <f>SUM(K12:K17)</f>
        <v>873</v>
      </c>
      <c r="L18" s="131">
        <f>SUM(L12:L17)</f>
        <v>773</v>
      </c>
      <c r="M18" s="131">
        <f>SUM(M12:M17)</f>
        <v>981</v>
      </c>
      <c r="N18" s="131">
        <f>SUM(N12:N17)</f>
        <v>1239</v>
      </c>
      <c r="O18" s="131">
        <f>SUM(O12:O17)</f>
        <v>1384</v>
      </c>
      <c r="P18" s="131">
        <f>SUM(P12:P17)</f>
        <v>1438</v>
      </c>
      <c r="Q18" s="131">
        <f>SUM(Q12:Q17)</f>
        <v>1120</v>
      </c>
      <c r="R18" s="131">
        <f>SUM(R12:R17)</f>
        <v>683</v>
      </c>
      <c r="S18" s="131">
        <f>SUM(S12:S17)</f>
        <v>485</v>
      </c>
      <c r="T18" s="131">
        <f>SUM(T12:T17)</f>
        <v>402</v>
      </c>
      <c r="U18" s="131">
        <f>SUM(U12:U17)</f>
        <v>309</v>
      </c>
      <c r="V18" s="131">
        <f>SUM(V12:V17)</f>
        <v>211</v>
      </c>
      <c r="W18" s="131">
        <f>SUM(W12:W17)</f>
        <v>92</v>
      </c>
      <c r="X18" s="131">
        <f>SUM(X12:X17)</f>
        <v>43</v>
      </c>
      <c r="Y18" s="131">
        <f>SUM(Y12:Y17)</f>
        <v>24</v>
      </c>
      <c r="Z18" s="131">
        <f>SUM(Z12:Z17)</f>
        <v>1</v>
      </c>
      <c r="AA18" s="131">
        <f>SUM(AA12:AA17)</f>
        <v>11758</v>
      </c>
    </row>
    <row r="19" spans="1:27" s="44" customFormat="1" ht="15.75" customHeight="1">
      <c r="A19" s="370"/>
      <c r="B19" s="371" t="s">
        <v>341</v>
      </c>
      <c r="C19" s="72">
        <v>14</v>
      </c>
      <c r="D19" s="72" t="s">
        <v>502</v>
      </c>
      <c r="E19" s="131">
        <v>6</v>
      </c>
      <c r="F19" s="131">
        <v>6</v>
      </c>
      <c r="G19" s="131">
        <v>8</v>
      </c>
      <c r="H19" s="131">
        <v>31</v>
      </c>
      <c r="I19" s="131">
        <v>34</v>
      </c>
      <c r="J19" s="131">
        <v>24</v>
      </c>
      <c r="K19" s="131">
        <v>34</v>
      </c>
      <c r="L19" s="131">
        <v>41</v>
      </c>
      <c r="M19" s="131">
        <v>43</v>
      </c>
      <c r="N19" s="131">
        <v>64</v>
      </c>
      <c r="O19" s="131">
        <v>71</v>
      </c>
      <c r="P19" s="131">
        <v>77</v>
      </c>
      <c r="Q19" s="131">
        <v>59</v>
      </c>
      <c r="R19" s="131">
        <v>49</v>
      </c>
      <c r="S19" s="131">
        <v>27</v>
      </c>
      <c r="T19" s="131">
        <v>38</v>
      </c>
      <c r="U19" s="131">
        <v>25</v>
      </c>
      <c r="V19" s="131">
        <v>16</v>
      </c>
      <c r="W19" s="131">
        <v>4</v>
      </c>
      <c r="X19" s="131">
        <v>4</v>
      </c>
      <c r="Y19" s="131">
        <v>1</v>
      </c>
      <c r="Z19" s="131">
        <v>0</v>
      </c>
      <c r="AA19" s="131">
        <f>SUM(E19:Z19)</f>
        <v>662</v>
      </c>
    </row>
    <row r="20" spans="1:27" s="44" customFormat="1" ht="15.75" customHeight="1">
      <c r="A20" s="370"/>
      <c r="B20" s="371"/>
      <c r="C20" s="67">
        <v>15</v>
      </c>
      <c r="D20" s="67" t="s">
        <v>461</v>
      </c>
      <c r="E20" s="131">
        <v>3</v>
      </c>
      <c r="F20" s="131">
        <v>8</v>
      </c>
      <c r="G20" s="131">
        <v>10</v>
      </c>
      <c r="H20" s="131">
        <v>6</v>
      </c>
      <c r="I20" s="131">
        <v>26</v>
      </c>
      <c r="J20" s="131">
        <v>18</v>
      </c>
      <c r="K20" s="131">
        <v>21</v>
      </c>
      <c r="L20" s="131">
        <v>19</v>
      </c>
      <c r="M20" s="131">
        <v>18</v>
      </c>
      <c r="N20" s="131">
        <v>24</v>
      </c>
      <c r="O20" s="131">
        <v>29</v>
      </c>
      <c r="P20" s="131">
        <v>34</v>
      </c>
      <c r="Q20" s="131">
        <v>16</v>
      </c>
      <c r="R20" s="131">
        <v>20</v>
      </c>
      <c r="S20" s="131">
        <v>24</v>
      </c>
      <c r="T20" s="131">
        <v>17</v>
      </c>
      <c r="U20" s="131">
        <v>9</v>
      </c>
      <c r="V20" s="131">
        <v>9</v>
      </c>
      <c r="W20" s="131">
        <v>2</v>
      </c>
      <c r="X20" s="131">
        <v>0</v>
      </c>
      <c r="Y20" s="131">
        <v>0</v>
      </c>
      <c r="Z20" s="131">
        <v>0</v>
      </c>
      <c r="AA20" s="131">
        <f>SUM(E20:Z20)</f>
        <v>313</v>
      </c>
    </row>
    <row r="21" spans="1:27" s="44" customFormat="1" ht="15.75" customHeight="1">
      <c r="A21" s="370"/>
      <c r="B21" s="371"/>
      <c r="C21" s="67">
        <v>16</v>
      </c>
      <c r="D21" s="67" t="s">
        <v>504</v>
      </c>
      <c r="E21" s="131">
        <v>3</v>
      </c>
      <c r="F21" s="131">
        <v>7</v>
      </c>
      <c r="G21" s="131">
        <v>9</v>
      </c>
      <c r="H21" s="131">
        <v>25</v>
      </c>
      <c r="I21" s="131">
        <v>19</v>
      </c>
      <c r="J21" s="131">
        <v>27</v>
      </c>
      <c r="K21" s="131">
        <v>26</v>
      </c>
      <c r="L21" s="131">
        <v>44</v>
      </c>
      <c r="M21" s="131">
        <v>35</v>
      </c>
      <c r="N21" s="131">
        <v>42</v>
      </c>
      <c r="O21" s="131">
        <v>52</v>
      </c>
      <c r="P21" s="131">
        <v>53</v>
      </c>
      <c r="Q21" s="131">
        <v>39</v>
      </c>
      <c r="R21" s="131">
        <v>19</v>
      </c>
      <c r="S21" s="131">
        <v>32</v>
      </c>
      <c r="T21" s="131">
        <v>30</v>
      </c>
      <c r="U21" s="131">
        <v>22</v>
      </c>
      <c r="V21" s="131">
        <v>21</v>
      </c>
      <c r="W21" s="131">
        <v>8</v>
      </c>
      <c r="X21" s="131">
        <v>2</v>
      </c>
      <c r="Y21" s="131">
        <v>3</v>
      </c>
      <c r="Z21" s="131">
        <v>0</v>
      </c>
      <c r="AA21" s="131">
        <f>SUM(E21:Z21)</f>
        <v>518</v>
      </c>
    </row>
    <row r="22" spans="1:27" s="44" customFormat="1" ht="15.75" customHeight="1">
      <c r="A22" s="370"/>
      <c r="B22" s="371"/>
      <c r="C22" s="67">
        <v>17</v>
      </c>
      <c r="D22" s="67" t="s">
        <v>471</v>
      </c>
      <c r="E22" s="131">
        <v>4</v>
      </c>
      <c r="F22" s="131">
        <v>11</v>
      </c>
      <c r="G22" s="131">
        <v>17</v>
      </c>
      <c r="H22" s="131">
        <v>44</v>
      </c>
      <c r="I22" s="131">
        <v>49</v>
      </c>
      <c r="J22" s="131">
        <v>47</v>
      </c>
      <c r="K22" s="131">
        <v>75</v>
      </c>
      <c r="L22" s="131">
        <v>38</v>
      </c>
      <c r="M22" s="131">
        <v>56</v>
      </c>
      <c r="N22" s="131">
        <v>88</v>
      </c>
      <c r="O22" s="131">
        <v>106</v>
      </c>
      <c r="P22" s="131">
        <v>117</v>
      </c>
      <c r="Q22" s="131">
        <v>83</v>
      </c>
      <c r="R22" s="131">
        <v>52</v>
      </c>
      <c r="S22" s="131">
        <v>53</v>
      </c>
      <c r="T22" s="131">
        <v>51</v>
      </c>
      <c r="U22" s="131">
        <v>42</v>
      </c>
      <c r="V22" s="131">
        <v>38</v>
      </c>
      <c r="W22" s="131">
        <v>12</v>
      </c>
      <c r="X22" s="131">
        <v>5</v>
      </c>
      <c r="Y22" s="131">
        <v>0</v>
      </c>
      <c r="Z22" s="131">
        <v>0</v>
      </c>
      <c r="AA22" s="131">
        <f>SUM(E22:Z22)</f>
        <v>988</v>
      </c>
    </row>
    <row r="23" spans="1:27" s="44" customFormat="1" ht="15.75" customHeight="1">
      <c r="A23" s="370"/>
      <c r="B23" s="371"/>
      <c r="C23" s="67">
        <v>18</v>
      </c>
      <c r="D23" s="67" t="s">
        <v>472</v>
      </c>
      <c r="E23" s="131">
        <v>11</v>
      </c>
      <c r="F23" s="131">
        <v>14</v>
      </c>
      <c r="G23" s="131">
        <v>27</v>
      </c>
      <c r="H23" s="131">
        <v>32</v>
      </c>
      <c r="I23" s="131">
        <v>44</v>
      </c>
      <c r="J23" s="131">
        <v>44</v>
      </c>
      <c r="K23" s="131">
        <v>55</v>
      </c>
      <c r="L23" s="131">
        <v>59</v>
      </c>
      <c r="M23" s="131">
        <v>52</v>
      </c>
      <c r="N23" s="131">
        <v>92</v>
      </c>
      <c r="O23" s="131">
        <v>86</v>
      </c>
      <c r="P23" s="131">
        <v>84</v>
      </c>
      <c r="Q23" s="131">
        <v>68</v>
      </c>
      <c r="R23" s="131">
        <v>37</v>
      </c>
      <c r="S23" s="131">
        <v>27</v>
      </c>
      <c r="T23" s="131">
        <v>31</v>
      </c>
      <c r="U23" s="131">
        <v>31</v>
      </c>
      <c r="V23" s="131">
        <v>23</v>
      </c>
      <c r="W23" s="131">
        <v>7</v>
      </c>
      <c r="X23" s="131">
        <v>7</v>
      </c>
      <c r="Y23" s="131">
        <v>7</v>
      </c>
      <c r="Z23" s="131">
        <v>0</v>
      </c>
      <c r="AA23" s="131">
        <f>SUM(E23:Z23)</f>
        <v>838</v>
      </c>
    </row>
    <row r="24" spans="1:27" s="44" customFormat="1" ht="15.75" customHeight="1">
      <c r="A24" s="370"/>
      <c r="B24" s="371"/>
      <c r="C24" s="67">
        <v>19</v>
      </c>
      <c r="D24" s="67" t="s">
        <v>479</v>
      </c>
      <c r="E24" s="131">
        <v>7</v>
      </c>
      <c r="F24" s="131">
        <v>19</v>
      </c>
      <c r="G24" s="131">
        <v>27</v>
      </c>
      <c r="H24" s="131">
        <v>48</v>
      </c>
      <c r="I24" s="131">
        <v>57</v>
      </c>
      <c r="J24" s="131">
        <v>60</v>
      </c>
      <c r="K24" s="131">
        <v>93</v>
      </c>
      <c r="L24" s="131">
        <v>69</v>
      </c>
      <c r="M24" s="131">
        <v>82</v>
      </c>
      <c r="N24" s="131">
        <v>116</v>
      </c>
      <c r="O24" s="131">
        <v>167</v>
      </c>
      <c r="P24" s="131">
        <v>157</v>
      </c>
      <c r="Q24" s="131">
        <v>111</v>
      </c>
      <c r="R24" s="131">
        <v>77</v>
      </c>
      <c r="S24" s="131">
        <v>69</v>
      </c>
      <c r="T24" s="131">
        <v>50</v>
      </c>
      <c r="U24" s="131">
        <v>53</v>
      </c>
      <c r="V24" s="131">
        <v>45</v>
      </c>
      <c r="W24" s="131">
        <v>20</v>
      </c>
      <c r="X24" s="131">
        <v>7</v>
      </c>
      <c r="Y24" s="131">
        <v>1</v>
      </c>
      <c r="Z24" s="131">
        <v>0</v>
      </c>
      <c r="AA24" s="131">
        <f>SUM(E24:Z24)</f>
        <v>1335</v>
      </c>
    </row>
    <row r="25" spans="1:27" s="44" customFormat="1" ht="15.75" customHeight="1">
      <c r="A25" s="370"/>
      <c r="B25" s="371"/>
      <c r="C25" s="366" t="s">
        <v>692</v>
      </c>
      <c r="D25" s="367"/>
      <c r="E25" s="131">
        <f>SUM(E19:E24)</f>
        <v>34</v>
      </c>
      <c r="F25" s="131">
        <f>SUM(F19:F24)</f>
        <v>65</v>
      </c>
      <c r="G25" s="131">
        <f>SUM(G19:G24)</f>
        <v>98</v>
      </c>
      <c r="H25" s="131">
        <f>SUM(H19:H24)</f>
        <v>186</v>
      </c>
      <c r="I25" s="131">
        <f>SUM(I19:I24)</f>
        <v>229</v>
      </c>
      <c r="J25" s="131">
        <f>SUM(J19:J24)</f>
        <v>220</v>
      </c>
      <c r="K25" s="131">
        <f>SUM(K19:K24)</f>
        <v>304</v>
      </c>
      <c r="L25" s="131">
        <f>SUM(L19:L24)</f>
        <v>270</v>
      </c>
      <c r="M25" s="131">
        <f>SUM(M19:M24)</f>
        <v>286</v>
      </c>
      <c r="N25" s="131">
        <f>SUM(N19:N24)</f>
        <v>426</v>
      </c>
      <c r="O25" s="131">
        <f>SUM(O19:O24)</f>
        <v>511</v>
      </c>
      <c r="P25" s="131">
        <f>SUM(P19:P24)</f>
        <v>522</v>
      </c>
      <c r="Q25" s="131">
        <f>SUM(Q19:Q24)</f>
        <v>376</v>
      </c>
      <c r="R25" s="131">
        <f>SUM(R19:R24)</f>
        <v>254</v>
      </c>
      <c r="S25" s="131">
        <f>SUM(S19:S24)</f>
        <v>232</v>
      </c>
      <c r="T25" s="131">
        <f>SUM(T19:T24)</f>
        <v>217</v>
      </c>
      <c r="U25" s="131">
        <f>SUM(U19:U24)</f>
        <v>182</v>
      </c>
      <c r="V25" s="131">
        <f>SUM(V19:V24)</f>
        <v>152</v>
      </c>
      <c r="W25" s="131">
        <f>SUM(W19:W24)</f>
        <v>53</v>
      </c>
      <c r="X25" s="131">
        <f>SUM(X19:X24)</f>
        <v>25</v>
      </c>
      <c r="Y25" s="131">
        <f>SUM(Y19:Y24)</f>
        <v>12</v>
      </c>
      <c r="Z25" s="131">
        <f>SUM(Z19:Z24)</f>
        <v>0</v>
      </c>
      <c r="AA25" s="131">
        <f>SUM(AA19:AA24)</f>
        <v>4654</v>
      </c>
    </row>
    <row r="26" spans="1:27" s="44" customFormat="1" ht="15.75" customHeight="1">
      <c r="A26" s="370"/>
      <c r="B26" s="368" t="s">
        <v>486</v>
      </c>
      <c r="C26" s="368"/>
      <c r="D26" s="369"/>
      <c r="E26" s="131">
        <f>E25+E18+E11</f>
        <v>181</v>
      </c>
      <c r="F26" s="131">
        <f>F25+F18+F11</f>
        <v>292</v>
      </c>
      <c r="G26" s="131">
        <f>G25+G18+G11</f>
        <v>420</v>
      </c>
      <c r="H26" s="131">
        <f>H25+H18+H11</f>
        <v>802</v>
      </c>
      <c r="I26" s="131">
        <f>I25+I18+I11</f>
        <v>1169</v>
      </c>
      <c r="J26" s="131">
        <f>J25+J18+J11</f>
        <v>1422</v>
      </c>
      <c r="K26" s="131">
        <f>K25+K18+K11</f>
        <v>1969</v>
      </c>
      <c r="L26" s="131">
        <f>L25+L18+L11</f>
        <v>1879</v>
      </c>
      <c r="M26" s="131">
        <f>M25+M18+M11</f>
        <v>2145</v>
      </c>
      <c r="N26" s="131">
        <f>N25+N18+N11</f>
        <v>3025</v>
      </c>
      <c r="O26" s="131">
        <f>O25+O18+O11</f>
        <v>3303</v>
      </c>
      <c r="P26" s="131">
        <f>P25+P18+P11</f>
        <v>3482</v>
      </c>
      <c r="Q26" s="131">
        <f>Q25+Q18+Q11</f>
        <v>2524</v>
      </c>
      <c r="R26" s="131">
        <f>R25+R18+R11</f>
        <v>1546</v>
      </c>
      <c r="S26" s="131">
        <f>S25+S18+S11</f>
        <v>1045</v>
      </c>
      <c r="T26" s="131">
        <f>T25+T18+T11</f>
        <v>875</v>
      </c>
      <c r="U26" s="131">
        <f>U25+U18+U11</f>
        <v>708</v>
      </c>
      <c r="V26" s="131">
        <f>V25+V18+V11</f>
        <v>486</v>
      </c>
      <c r="W26" s="131">
        <f>W25+W18+W11</f>
        <v>217</v>
      </c>
      <c r="X26" s="131">
        <f>X25+X18+X11</f>
        <v>88</v>
      </c>
      <c r="Y26" s="131">
        <f>Y25+Y18+Y11</f>
        <v>73</v>
      </c>
      <c r="Z26" s="131">
        <f>Z25+Z18+Z11</f>
        <v>1</v>
      </c>
      <c r="AA26" s="131">
        <f>AA25+AA18+AA11</f>
        <v>27652</v>
      </c>
    </row>
    <row r="27" spans="1:27" s="44" customFormat="1" ht="15.75" customHeight="1">
      <c r="A27" s="370" t="s">
        <v>753</v>
      </c>
      <c r="B27" s="371" t="s">
        <v>381</v>
      </c>
      <c r="C27" s="67">
        <v>20</v>
      </c>
      <c r="D27" s="67" t="s">
        <v>351</v>
      </c>
      <c r="E27" s="131">
        <v>22</v>
      </c>
      <c r="F27" s="131">
        <v>32</v>
      </c>
      <c r="G27" s="131">
        <v>38</v>
      </c>
      <c r="H27" s="131">
        <v>90</v>
      </c>
      <c r="I27" s="131">
        <v>154</v>
      </c>
      <c r="J27" s="131">
        <v>177</v>
      </c>
      <c r="K27" s="131">
        <v>191</v>
      </c>
      <c r="L27" s="131">
        <v>196</v>
      </c>
      <c r="M27" s="131">
        <v>164</v>
      </c>
      <c r="N27" s="131">
        <v>293</v>
      </c>
      <c r="O27" s="131">
        <v>400</v>
      </c>
      <c r="P27" s="131">
        <v>377</v>
      </c>
      <c r="Q27" s="131">
        <v>201</v>
      </c>
      <c r="R27" s="131">
        <v>66</v>
      </c>
      <c r="S27" s="131">
        <v>48</v>
      </c>
      <c r="T27" s="131">
        <v>35</v>
      </c>
      <c r="U27" s="131">
        <v>28</v>
      </c>
      <c r="V27" s="131">
        <v>17</v>
      </c>
      <c r="W27" s="131">
        <v>8</v>
      </c>
      <c r="X27" s="131">
        <v>2</v>
      </c>
      <c r="Y27" s="131">
        <v>2</v>
      </c>
      <c r="Z27" s="131">
        <v>0</v>
      </c>
      <c r="AA27" s="131">
        <f>SUM(E27:Z27)</f>
        <v>2541</v>
      </c>
    </row>
    <row r="28" spans="1:27" s="44" customFormat="1" ht="15.75" customHeight="1">
      <c r="A28" s="370"/>
      <c r="B28" s="371"/>
      <c r="C28" s="67">
        <v>21</v>
      </c>
      <c r="D28" s="67" t="s">
        <v>387</v>
      </c>
      <c r="E28" s="131">
        <v>26</v>
      </c>
      <c r="F28" s="131">
        <v>51</v>
      </c>
      <c r="G28" s="131">
        <v>77</v>
      </c>
      <c r="H28" s="131">
        <v>159</v>
      </c>
      <c r="I28" s="131">
        <v>168</v>
      </c>
      <c r="J28" s="131">
        <v>176</v>
      </c>
      <c r="K28" s="131">
        <v>150</v>
      </c>
      <c r="L28" s="131">
        <v>142</v>
      </c>
      <c r="M28" s="131">
        <v>193</v>
      </c>
      <c r="N28" s="131">
        <v>388</v>
      </c>
      <c r="O28" s="131">
        <v>365</v>
      </c>
      <c r="P28" s="131">
        <v>250</v>
      </c>
      <c r="Q28" s="131">
        <v>99</v>
      </c>
      <c r="R28" s="131">
        <v>40</v>
      </c>
      <c r="S28" s="131">
        <v>21</v>
      </c>
      <c r="T28" s="131">
        <v>24</v>
      </c>
      <c r="U28" s="131">
        <v>31</v>
      </c>
      <c r="V28" s="131">
        <v>13</v>
      </c>
      <c r="W28" s="131">
        <v>11</v>
      </c>
      <c r="X28" s="131">
        <v>3</v>
      </c>
      <c r="Y28" s="131">
        <v>3</v>
      </c>
      <c r="Z28" s="131">
        <v>0</v>
      </c>
      <c r="AA28" s="131">
        <f>SUM(E28:Z28)</f>
        <v>2390</v>
      </c>
    </row>
    <row r="29" spans="1:27" s="44" customFormat="1" ht="15.75" customHeight="1">
      <c r="A29" s="370"/>
      <c r="B29" s="371"/>
      <c r="C29" s="67">
        <v>22</v>
      </c>
      <c r="D29" s="67" t="s">
        <v>539</v>
      </c>
      <c r="E29" s="131">
        <v>47</v>
      </c>
      <c r="F29" s="131">
        <v>61</v>
      </c>
      <c r="G29" s="131">
        <v>89</v>
      </c>
      <c r="H29" s="131">
        <v>185</v>
      </c>
      <c r="I29" s="131">
        <v>266</v>
      </c>
      <c r="J29" s="131">
        <v>314</v>
      </c>
      <c r="K29" s="131">
        <v>326</v>
      </c>
      <c r="L29" s="131">
        <v>290</v>
      </c>
      <c r="M29" s="131">
        <v>354</v>
      </c>
      <c r="N29" s="131">
        <v>562</v>
      </c>
      <c r="O29" s="131">
        <v>722</v>
      </c>
      <c r="P29" s="131">
        <v>584</v>
      </c>
      <c r="Q29" s="131">
        <v>261</v>
      </c>
      <c r="R29" s="131">
        <v>116</v>
      </c>
      <c r="S29" s="131">
        <v>74</v>
      </c>
      <c r="T29" s="131">
        <v>67</v>
      </c>
      <c r="U29" s="131">
        <v>54</v>
      </c>
      <c r="V29" s="131">
        <v>25</v>
      </c>
      <c r="W29" s="131">
        <v>9</v>
      </c>
      <c r="X29" s="131">
        <v>5</v>
      </c>
      <c r="Y29" s="131">
        <v>16</v>
      </c>
      <c r="Z29" s="131">
        <v>0</v>
      </c>
      <c r="AA29" s="131">
        <f>SUM(E29:Z29)</f>
        <v>4427</v>
      </c>
    </row>
    <row r="30" spans="1:27" s="44" customFormat="1" ht="15.75" customHeight="1">
      <c r="A30" s="370"/>
      <c r="B30" s="371"/>
      <c r="C30" s="67">
        <v>23</v>
      </c>
      <c r="D30" s="67" t="s">
        <v>496</v>
      </c>
      <c r="E30" s="131">
        <v>4</v>
      </c>
      <c r="F30" s="131">
        <v>12</v>
      </c>
      <c r="G30" s="131">
        <v>12</v>
      </c>
      <c r="H30" s="131">
        <v>23</v>
      </c>
      <c r="I30" s="131">
        <v>28</v>
      </c>
      <c r="J30" s="131">
        <v>44</v>
      </c>
      <c r="K30" s="131">
        <v>71</v>
      </c>
      <c r="L30" s="131">
        <v>51</v>
      </c>
      <c r="M30" s="131">
        <v>50</v>
      </c>
      <c r="N30" s="131">
        <v>58</v>
      </c>
      <c r="O30" s="131">
        <v>94</v>
      </c>
      <c r="P30" s="131">
        <v>128</v>
      </c>
      <c r="Q30" s="131">
        <v>53</v>
      </c>
      <c r="R30" s="131">
        <v>36</v>
      </c>
      <c r="S30" s="131">
        <v>12</v>
      </c>
      <c r="T30" s="131">
        <v>11</v>
      </c>
      <c r="U30" s="131">
        <v>10</v>
      </c>
      <c r="V30" s="131">
        <v>5</v>
      </c>
      <c r="W30" s="131">
        <v>7</v>
      </c>
      <c r="X30" s="131">
        <v>1</v>
      </c>
      <c r="Y30" s="131">
        <v>4</v>
      </c>
      <c r="Z30" s="131">
        <v>0</v>
      </c>
      <c r="AA30" s="131">
        <f>SUM(E30:Z30)</f>
        <v>714</v>
      </c>
    </row>
    <row r="31" spans="1:27" s="44" customFormat="1" ht="15.75" customHeight="1">
      <c r="A31" s="370"/>
      <c r="B31" s="371"/>
      <c r="C31" s="366" t="s">
        <v>692</v>
      </c>
      <c r="D31" s="367"/>
      <c r="E31" s="131">
        <f>SUM(E27:E30)</f>
        <v>99</v>
      </c>
      <c r="F31" s="131">
        <f>SUM(F27:F30)</f>
        <v>156</v>
      </c>
      <c r="G31" s="131">
        <f>SUM(G27:G30)</f>
        <v>216</v>
      </c>
      <c r="H31" s="131">
        <f>SUM(H27:H30)</f>
        <v>457</v>
      </c>
      <c r="I31" s="131">
        <f>SUM(I27:I30)</f>
        <v>616</v>
      </c>
      <c r="J31" s="131">
        <f>SUM(J27:J30)</f>
        <v>711</v>
      </c>
      <c r="K31" s="131">
        <f>SUM(K27:K30)</f>
        <v>738</v>
      </c>
      <c r="L31" s="131">
        <f>SUM(L27:L30)</f>
        <v>679</v>
      </c>
      <c r="M31" s="131">
        <f>SUM(M27:M30)</f>
        <v>761</v>
      </c>
      <c r="N31" s="131">
        <f>SUM(N27:N30)</f>
        <v>1301</v>
      </c>
      <c r="O31" s="131">
        <f>SUM(O27:O30)</f>
        <v>1581</v>
      </c>
      <c r="P31" s="131">
        <f>SUM(P27:P30)</f>
        <v>1339</v>
      </c>
      <c r="Q31" s="131">
        <f>SUM(Q27:Q30)</f>
        <v>614</v>
      </c>
      <c r="R31" s="131">
        <f>SUM(R27:R30)</f>
        <v>258</v>
      </c>
      <c r="S31" s="131">
        <f>SUM(S27:S30)</f>
        <v>155</v>
      </c>
      <c r="T31" s="131">
        <f>SUM(T27:T30)</f>
        <v>137</v>
      </c>
      <c r="U31" s="131">
        <f>SUM(U27:U30)</f>
        <v>123</v>
      </c>
      <c r="V31" s="131">
        <f>SUM(V27:V30)</f>
        <v>60</v>
      </c>
      <c r="W31" s="131">
        <f>SUM(W27:W30)</f>
        <v>35</v>
      </c>
      <c r="X31" s="131">
        <f>SUM(X27:X30)</f>
        <v>11</v>
      </c>
      <c r="Y31" s="131">
        <f>SUM(Y27:Y30)</f>
        <v>25</v>
      </c>
      <c r="Z31" s="131">
        <f>SUM(Z27:Z30)</f>
        <v>0</v>
      </c>
      <c r="AA31" s="131">
        <f>SUM(AA27:AA30)</f>
        <v>10072</v>
      </c>
    </row>
    <row r="32" spans="1:27" s="44" customFormat="1" ht="15.75" customHeight="1">
      <c r="A32" s="370"/>
      <c r="B32" s="371" t="s">
        <v>358</v>
      </c>
      <c r="C32" s="67">
        <v>24</v>
      </c>
      <c r="D32" s="67" t="s">
        <v>314</v>
      </c>
      <c r="E32" s="131">
        <v>33</v>
      </c>
      <c r="F32" s="131">
        <v>40</v>
      </c>
      <c r="G32" s="131">
        <v>57</v>
      </c>
      <c r="H32" s="131">
        <v>122</v>
      </c>
      <c r="I32" s="131">
        <v>173</v>
      </c>
      <c r="J32" s="131">
        <v>189</v>
      </c>
      <c r="K32" s="131">
        <v>228</v>
      </c>
      <c r="L32" s="131">
        <v>213</v>
      </c>
      <c r="M32" s="131">
        <v>215</v>
      </c>
      <c r="N32" s="131">
        <v>343</v>
      </c>
      <c r="O32" s="131">
        <v>337</v>
      </c>
      <c r="P32" s="131">
        <v>343</v>
      </c>
      <c r="Q32" s="131">
        <v>188</v>
      </c>
      <c r="R32" s="131">
        <v>94</v>
      </c>
      <c r="S32" s="131">
        <v>59</v>
      </c>
      <c r="T32" s="131">
        <v>47</v>
      </c>
      <c r="U32" s="131">
        <v>33</v>
      </c>
      <c r="V32" s="131">
        <v>21</v>
      </c>
      <c r="W32" s="131">
        <v>12</v>
      </c>
      <c r="X32" s="131">
        <v>4</v>
      </c>
      <c r="Y32" s="131">
        <v>1</v>
      </c>
      <c r="Z32" s="131">
        <v>0</v>
      </c>
      <c r="AA32" s="131">
        <f>SUM(E32:Z32)</f>
        <v>2752</v>
      </c>
    </row>
    <row r="33" spans="1:27" s="44" customFormat="1" ht="15.75" customHeight="1">
      <c r="A33" s="370"/>
      <c r="B33" s="371"/>
      <c r="C33" s="67">
        <v>25</v>
      </c>
      <c r="D33" s="67" t="s">
        <v>468</v>
      </c>
      <c r="E33" s="131">
        <v>22</v>
      </c>
      <c r="F33" s="131">
        <v>60</v>
      </c>
      <c r="G33" s="131">
        <v>86</v>
      </c>
      <c r="H33" s="131">
        <v>145</v>
      </c>
      <c r="I33" s="131">
        <v>202</v>
      </c>
      <c r="J33" s="131">
        <v>238</v>
      </c>
      <c r="K33" s="131">
        <v>264</v>
      </c>
      <c r="L33" s="131">
        <v>246</v>
      </c>
      <c r="M33" s="131">
        <v>294</v>
      </c>
      <c r="N33" s="131">
        <v>465</v>
      </c>
      <c r="O33" s="131">
        <v>535</v>
      </c>
      <c r="P33" s="131">
        <v>464</v>
      </c>
      <c r="Q33" s="131">
        <v>246</v>
      </c>
      <c r="R33" s="131">
        <v>90</v>
      </c>
      <c r="S33" s="131">
        <v>59</v>
      </c>
      <c r="T33" s="131">
        <v>45</v>
      </c>
      <c r="U33" s="131">
        <v>48</v>
      </c>
      <c r="V33" s="131">
        <v>32</v>
      </c>
      <c r="W33" s="131">
        <v>19</v>
      </c>
      <c r="X33" s="131">
        <v>5</v>
      </c>
      <c r="Y33" s="131">
        <v>20</v>
      </c>
      <c r="Z33" s="131">
        <v>0</v>
      </c>
      <c r="AA33" s="131">
        <f>SUM(E33:Z33)</f>
        <v>3585</v>
      </c>
    </row>
    <row r="34" spans="1:27" s="44" customFormat="1" ht="15.75" customHeight="1">
      <c r="A34" s="370"/>
      <c r="B34" s="371"/>
      <c r="C34" s="67">
        <v>26</v>
      </c>
      <c r="D34" s="76" t="s">
        <v>362</v>
      </c>
      <c r="E34" s="131">
        <v>11</v>
      </c>
      <c r="F34" s="131">
        <v>16</v>
      </c>
      <c r="G34" s="131">
        <v>25</v>
      </c>
      <c r="H34" s="131">
        <v>48</v>
      </c>
      <c r="I34" s="131">
        <v>77</v>
      </c>
      <c r="J34" s="131">
        <v>78</v>
      </c>
      <c r="K34" s="131">
        <v>96</v>
      </c>
      <c r="L34" s="131">
        <v>69</v>
      </c>
      <c r="M34" s="131">
        <v>74</v>
      </c>
      <c r="N34" s="131">
        <v>110</v>
      </c>
      <c r="O34" s="131">
        <v>135</v>
      </c>
      <c r="P34" s="131">
        <v>139</v>
      </c>
      <c r="Q34" s="131">
        <v>96</v>
      </c>
      <c r="R34" s="131">
        <v>35</v>
      </c>
      <c r="S34" s="131">
        <v>23</v>
      </c>
      <c r="T34" s="131">
        <v>28</v>
      </c>
      <c r="U34" s="131">
        <v>13</v>
      </c>
      <c r="V34" s="131">
        <v>14</v>
      </c>
      <c r="W34" s="131">
        <v>4</v>
      </c>
      <c r="X34" s="131">
        <v>2</v>
      </c>
      <c r="Y34" s="131">
        <v>2</v>
      </c>
      <c r="Z34" s="131">
        <v>0</v>
      </c>
      <c r="AA34" s="131">
        <f>SUM(E34:Z34)</f>
        <v>1095</v>
      </c>
    </row>
    <row r="35" spans="1:27" s="44" customFormat="1" ht="15.75" customHeight="1">
      <c r="A35" s="370"/>
      <c r="B35" s="371"/>
      <c r="C35" s="67">
        <v>27</v>
      </c>
      <c r="D35" s="67" t="s">
        <v>485</v>
      </c>
      <c r="E35" s="131">
        <v>23</v>
      </c>
      <c r="F35" s="131">
        <v>36</v>
      </c>
      <c r="G35" s="131">
        <v>52</v>
      </c>
      <c r="H35" s="131">
        <v>75</v>
      </c>
      <c r="I35" s="131">
        <v>125</v>
      </c>
      <c r="J35" s="131">
        <v>164</v>
      </c>
      <c r="K35" s="131">
        <v>140</v>
      </c>
      <c r="L35" s="131">
        <v>142</v>
      </c>
      <c r="M35" s="131">
        <v>159</v>
      </c>
      <c r="N35" s="131">
        <v>210</v>
      </c>
      <c r="O35" s="131">
        <v>228</v>
      </c>
      <c r="P35" s="131">
        <v>244</v>
      </c>
      <c r="Q35" s="131">
        <v>156</v>
      </c>
      <c r="R35" s="131">
        <v>86</v>
      </c>
      <c r="S35" s="131">
        <v>73</v>
      </c>
      <c r="T35" s="131">
        <v>61</v>
      </c>
      <c r="U35" s="131">
        <v>53</v>
      </c>
      <c r="V35" s="131">
        <v>46</v>
      </c>
      <c r="W35" s="131">
        <v>27</v>
      </c>
      <c r="X35" s="131">
        <v>7</v>
      </c>
      <c r="Y35" s="131">
        <v>13</v>
      </c>
      <c r="Z35" s="131">
        <v>0</v>
      </c>
      <c r="AA35" s="131">
        <f>SUM(E35:Z35)</f>
        <v>2120</v>
      </c>
    </row>
    <row r="36" spans="1:27" s="44" customFormat="1" ht="15.75" customHeight="1">
      <c r="A36" s="370"/>
      <c r="B36" s="371"/>
      <c r="C36" s="67">
        <v>28</v>
      </c>
      <c r="D36" s="67" t="s">
        <v>371</v>
      </c>
      <c r="E36" s="131">
        <v>9</v>
      </c>
      <c r="F36" s="131">
        <v>10</v>
      </c>
      <c r="G36" s="131">
        <v>15</v>
      </c>
      <c r="H36" s="131">
        <v>38</v>
      </c>
      <c r="I36" s="131">
        <v>49</v>
      </c>
      <c r="J36" s="131">
        <v>40</v>
      </c>
      <c r="K36" s="131">
        <v>49</v>
      </c>
      <c r="L36" s="131">
        <v>40</v>
      </c>
      <c r="M36" s="131">
        <v>51</v>
      </c>
      <c r="N36" s="131">
        <v>87</v>
      </c>
      <c r="O36" s="131">
        <v>92</v>
      </c>
      <c r="P36" s="131">
        <v>56</v>
      </c>
      <c r="Q36" s="131">
        <v>33</v>
      </c>
      <c r="R36" s="131">
        <v>20</v>
      </c>
      <c r="S36" s="131">
        <v>19</v>
      </c>
      <c r="T36" s="131">
        <v>6</v>
      </c>
      <c r="U36" s="131">
        <v>2</v>
      </c>
      <c r="V36" s="131">
        <v>4</v>
      </c>
      <c r="W36" s="131">
        <v>3</v>
      </c>
      <c r="X36" s="131">
        <v>0</v>
      </c>
      <c r="Y36" s="131">
        <v>3</v>
      </c>
      <c r="Z36" s="131">
        <v>0</v>
      </c>
      <c r="AA36" s="131">
        <f>SUM(E36:Z36)</f>
        <v>626</v>
      </c>
    </row>
    <row r="37" spans="1:27" s="44" customFormat="1" ht="15.75" customHeight="1">
      <c r="A37" s="370"/>
      <c r="B37" s="371"/>
      <c r="C37" s="366" t="s">
        <v>692</v>
      </c>
      <c r="D37" s="367"/>
      <c r="E37" s="131">
        <f>SUM(E32:E36)</f>
        <v>98</v>
      </c>
      <c r="F37" s="131">
        <f>SUM(F32:F36)</f>
        <v>162</v>
      </c>
      <c r="G37" s="131">
        <f>SUM(G32:G36)</f>
        <v>235</v>
      </c>
      <c r="H37" s="131">
        <f>SUM(H32:H36)</f>
        <v>428</v>
      </c>
      <c r="I37" s="131">
        <f>SUM(I32:I36)</f>
        <v>626</v>
      </c>
      <c r="J37" s="131">
        <f>SUM(J32:J36)</f>
        <v>709</v>
      </c>
      <c r="K37" s="131">
        <f>SUM(K32:K36)</f>
        <v>777</v>
      </c>
      <c r="L37" s="131">
        <f>SUM(L32:L36)</f>
        <v>710</v>
      </c>
      <c r="M37" s="131">
        <f>SUM(M32:M36)</f>
        <v>793</v>
      </c>
      <c r="N37" s="131">
        <f>SUM(N32:N36)</f>
        <v>1215</v>
      </c>
      <c r="O37" s="131">
        <f>SUM(O32:O36)</f>
        <v>1327</v>
      </c>
      <c r="P37" s="131">
        <f>SUM(P32:P36)</f>
        <v>1246</v>
      </c>
      <c r="Q37" s="131">
        <f>SUM(Q32:Q36)</f>
        <v>719</v>
      </c>
      <c r="R37" s="131">
        <f>SUM(R32:R36)</f>
        <v>325</v>
      </c>
      <c r="S37" s="131">
        <f>SUM(S32:S36)</f>
        <v>233</v>
      </c>
      <c r="T37" s="131">
        <f>SUM(T32:T36)</f>
        <v>187</v>
      </c>
      <c r="U37" s="131">
        <f>SUM(U32:U36)</f>
        <v>149</v>
      </c>
      <c r="V37" s="131">
        <f>SUM(V32:V36)</f>
        <v>117</v>
      </c>
      <c r="W37" s="131">
        <f>SUM(W32:W36)</f>
        <v>65</v>
      </c>
      <c r="X37" s="131">
        <f>SUM(X32:X36)</f>
        <v>18</v>
      </c>
      <c r="Y37" s="131">
        <f>SUM(Y32:Y36)</f>
        <v>39</v>
      </c>
      <c r="Z37" s="131">
        <f>SUM(Z32:Z36)</f>
        <v>0</v>
      </c>
      <c r="AA37" s="131">
        <f>SUM(AA32:AA36)</f>
        <v>10178</v>
      </c>
    </row>
    <row r="38" spans="1:27" s="44" customFormat="1" ht="15.75" customHeight="1">
      <c r="A38" s="370"/>
      <c r="B38" s="371" t="s">
        <v>341</v>
      </c>
      <c r="C38" s="67">
        <v>29</v>
      </c>
      <c r="D38" s="67" t="s">
        <v>391</v>
      </c>
      <c r="E38" s="131">
        <v>16</v>
      </c>
      <c r="F38" s="131">
        <v>32</v>
      </c>
      <c r="G38" s="131">
        <v>38</v>
      </c>
      <c r="H38" s="131">
        <v>56</v>
      </c>
      <c r="I38" s="131">
        <v>74</v>
      </c>
      <c r="J38" s="131">
        <v>89</v>
      </c>
      <c r="K38" s="131">
        <v>111</v>
      </c>
      <c r="L38" s="131">
        <v>141</v>
      </c>
      <c r="M38" s="131">
        <v>113</v>
      </c>
      <c r="N38" s="131">
        <v>141</v>
      </c>
      <c r="O38" s="131">
        <v>159</v>
      </c>
      <c r="P38" s="131">
        <v>199</v>
      </c>
      <c r="Q38" s="131">
        <v>184</v>
      </c>
      <c r="R38" s="131">
        <v>84</v>
      </c>
      <c r="S38" s="131">
        <v>58</v>
      </c>
      <c r="T38" s="131">
        <v>37</v>
      </c>
      <c r="U38" s="131">
        <v>34</v>
      </c>
      <c r="V38" s="131">
        <v>20</v>
      </c>
      <c r="W38" s="131">
        <v>13</v>
      </c>
      <c r="X38" s="131">
        <v>3</v>
      </c>
      <c r="Y38" s="131">
        <v>1</v>
      </c>
      <c r="Z38" s="131">
        <v>1</v>
      </c>
      <c r="AA38" s="131">
        <f>SUM(E38:Z38)</f>
        <v>1604</v>
      </c>
    </row>
    <row r="39" spans="1:27" s="44" customFormat="1" ht="15.75" customHeight="1">
      <c r="A39" s="370"/>
      <c r="B39" s="371"/>
      <c r="C39" s="67">
        <v>30</v>
      </c>
      <c r="D39" s="67" t="s">
        <v>354</v>
      </c>
      <c r="E39" s="131">
        <v>29</v>
      </c>
      <c r="F39" s="131">
        <v>52</v>
      </c>
      <c r="G39" s="131">
        <v>68</v>
      </c>
      <c r="H39" s="131">
        <v>87</v>
      </c>
      <c r="I39" s="131">
        <v>126</v>
      </c>
      <c r="J39" s="131">
        <v>115</v>
      </c>
      <c r="K39" s="131">
        <v>184</v>
      </c>
      <c r="L39" s="131">
        <v>174</v>
      </c>
      <c r="M39" s="131">
        <v>171</v>
      </c>
      <c r="N39" s="131">
        <v>222</v>
      </c>
      <c r="O39" s="131">
        <v>266</v>
      </c>
      <c r="P39" s="131">
        <v>303</v>
      </c>
      <c r="Q39" s="131">
        <v>180</v>
      </c>
      <c r="R39" s="131">
        <v>99</v>
      </c>
      <c r="S39" s="131">
        <v>77</v>
      </c>
      <c r="T39" s="131">
        <v>69</v>
      </c>
      <c r="U39" s="131">
        <v>52</v>
      </c>
      <c r="V39" s="131">
        <v>30</v>
      </c>
      <c r="W39" s="131">
        <v>11</v>
      </c>
      <c r="X39" s="131">
        <v>5</v>
      </c>
      <c r="Y39" s="131">
        <v>8</v>
      </c>
      <c r="Z39" s="131">
        <v>0</v>
      </c>
      <c r="AA39" s="131">
        <f>SUM(E39:Z39)</f>
        <v>2328</v>
      </c>
    </row>
    <row r="40" spans="1:27" s="44" customFormat="1" ht="15.75" customHeight="1">
      <c r="A40" s="370"/>
      <c r="B40" s="371"/>
      <c r="C40" s="67">
        <v>31</v>
      </c>
      <c r="D40" s="67" t="s">
        <v>406</v>
      </c>
      <c r="E40" s="131">
        <v>14</v>
      </c>
      <c r="F40" s="131">
        <v>25</v>
      </c>
      <c r="G40" s="131">
        <v>16</v>
      </c>
      <c r="H40" s="131">
        <v>26</v>
      </c>
      <c r="I40" s="131">
        <v>41</v>
      </c>
      <c r="J40" s="131">
        <v>47</v>
      </c>
      <c r="K40" s="131">
        <v>98</v>
      </c>
      <c r="L40" s="131">
        <v>94</v>
      </c>
      <c r="M40" s="131">
        <v>119</v>
      </c>
      <c r="N40" s="131">
        <v>133</v>
      </c>
      <c r="O40" s="131">
        <v>150</v>
      </c>
      <c r="P40" s="131">
        <v>181</v>
      </c>
      <c r="Q40" s="131">
        <v>208</v>
      </c>
      <c r="R40" s="131">
        <v>144</v>
      </c>
      <c r="S40" s="131">
        <v>130</v>
      </c>
      <c r="T40" s="131">
        <v>103</v>
      </c>
      <c r="U40" s="131">
        <v>81</v>
      </c>
      <c r="V40" s="131">
        <v>38</v>
      </c>
      <c r="W40" s="131">
        <v>9</v>
      </c>
      <c r="X40" s="131">
        <v>4</v>
      </c>
      <c r="Y40" s="131">
        <v>1</v>
      </c>
      <c r="Z40" s="131">
        <v>0</v>
      </c>
      <c r="AA40" s="131">
        <f>SUM(E40:Z40)</f>
        <v>1662</v>
      </c>
    </row>
    <row r="41" spans="1:27" s="44" customFormat="1" ht="15.75" customHeight="1">
      <c r="A41" s="370"/>
      <c r="B41" s="371"/>
      <c r="C41" s="67">
        <v>32</v>
      </c>
      <c r="D41" s="67" t="s">
        <v>649</v>
      </c>
      <c r="E41" s="131">
        <v>8</v>
      </c>
      <c r="F41" s="131">
        <v>28</v>
      </c>
      <c r="G41" s="131">
        <v>38</v>
      </c>
      <c r="H41" s="131">
        <v>35</v>
      </c>
      <c r="I41" s="131">
        <v>22</v>
      </c>
      <c r="J41" s="131">
        <v>14</v>
      </c>
      <c r="K41" s="131">
        <v>42</v>
      </c>
      <c r="L41" s="131">
        <v>59</v>
      </c>
      <c r="M41" s="131">
        <v>86</v>
      </c>
      <c r="N41" s="131">
        <v>61</v>
      </c>
      <c r="O41" s="131">
        <v>52</v>
      </c>
      <c r="P41" s="131">
        <v>39</v>
      </c>
      <c r="Q41" s="131">
        <v>41</v>
      </c>
      <c r="R41" s="131">
        <v>33</v>
      </c>
      <c r="S41" s="131">
        <v>23</v>
      </c>
      <c r="T41" s="131">
        <v>10</v>
      </c>
      <c r="U41" s="131">
        <v>19</v>
      </c>
      <c r="V41" s="131">
        <v>4</v>
      </c>
      <c r="W41" s="131">
        <v>5</v>
      </c>
      <c r="X41" s="131">
        <v>1</v>
      </c>
      <c r="Y41" s="131">
        <v>1</v>
      </c>
      <c r="Z41" s="131">
        <v>0</v>
      </c>
      <c r="AA41" s="131">
        <f>SUM(E41:Z41)</f>
        <v>621</v>
      </c>
    </row>
    <row r="42" spans="1:27" s="44" customFormat="1" ht="15.75" customHeight="1">
      <c r="A42" s="370"/>
      <c r="B42" s="371"/>
      <c r="C42" s="67">
        <v>33</v>
      </c>
      <c r="D42" s="67" t="s">
        <v>339</v>
      </c>
      <c r="E42" s="131">
        <v>26</v>
      </c>
      <c r="F42" s="131">
        <v>18</v>
      </c>
      <c r="G42" s="131">
        <v>25</v>
      </c>
      <c r="H42" s="131">
        <v>60</v>
      </c>
      <c r="I42" s="131">
        <v>82</v>
      </c>
      <c r="J42" s="131">
        <v>120</v>
      </c>
      <c r="K42" s="131">
        <v>127</v>
      </c>
      <c r="L42" s="131">
        <v>141</v>
      </c>
      <c r="M42" s="131">
        <v>168</v>
      </c>
      <c r="N42" s="131">
        <v>200</v>
      </c>
      <c r="O42" s="131">
        <v>290</v>
      </c>
      <c r="P42" s="131">
        <v>280</v>
      </c>
      <c r="Q42" s="131">
        <v>240</v>
      </c>
      <c r="R42" s="131">
        <v>208</v>
      </c>
      <c r="S42" s="131">
        <v>144</v>
      </c>
      <c r="T42" s="131">
        <v>142</v>
      </c>
      <c r="U42" s="131">
        <v>89</v>
      </c>
      <c r="V42" s="131">
        <v>59</v>
      </c>
      <c r="W42" s="131">
        <v>33</v>
      </c>
      <c r="X42" s="131">
        <v>13</v>
      </c>
      <c r="Y42" s="131">
        <v>5</v>
      </c>
      <c r="Z42" s="131">
        <v>0</v>
      </c>
      <c r="AA42" s="131">
        <f>SUM(E42:Z42)</f>
        <v>2470</v>
      </c>
    </row>
    <row r="43" spans="1:27" s="44" customFormat="1" ht="15.75" customHeight="1">
      <c r="A43" s="370"/>
      <c r="B43" s="371"/>
      <c r="C43" s="366" t="s">
        <v>692</v>
      </c>
      <c r="D43" s="367"/>
      <c r="E43" s="131">
        <f>SUM(E38:E42)</f>
        <v>93</v>
      </c>
      <c r="F43" s="131">
        <f>SUM(F38:F42)</f>
        <v>155</v>
      </c>
      <c r="G43" s="131">
        <f>SUM(G38:G42)</f>
        <v>185</v>
      </c>
      <c r="H43" s="131">
        <f>SUM(H38:H42)</f>
        <v>264</v>
      </c>
      <c r="I43" s="131">
        <f>SUM(I38:I42)</f>
        <v>345</v>
      </c>
      <c r="J43" s="131">
        <f>SUM(J38:J42)</f>
        <v>385</v>
      </c>
      <c r="K43" s="131">
        <f>SUM(K38:K42)</f>
        <v>562</v>
      </c>
      <c r="L43" s="131">
        <f>SUM(L38:L42)</f>
        <v>609</v>
      </c>
      <c r="M43" s="131">
        <f>SUM(M38:M42)</f>
        <v>657</v>
      </c>
      <c r="N43" s="131">
        <f>SUM(N38:N42)</f>
        <v>757</v>
      </c>
      <c r="O43" s="131">
        <f>SUM(O38:O42)</f>
        <v>917</v>
      </c>
      <c r="P43" s="131">
        <f>SUM(P38:P42)</f>
        <v>1002</v>
      </c>
      <c r="Q43" s="131">
        <f>SUM(Q38:Q42)</f>
        <v>853</v>
      </c>
      <c r="R43" s="131">
        <f>SUM(R38:R42)</f>
        <v>568</v>
      </c>
      <c r="S43" s="131">
        <f>SUM(S38:S42)</f>
        <v>432</v>
      </c>
      <c r="T43" s="131">
        <f>SUM(T38:T42)</f>
        <v>361</v>
      </c>
      <c r="U43" s="131">
        <f>SUM(U38:U42)</f>
        <v>275</v>
      </c>
      <c r="V43" s="131">
        <f>SUM(V38:V42)</f>
        <v>151</v>
      </c>
      <c r="W43" s="131">
        <f>SUM(W38:W42)</f>
        <v>71</v>
      </c>
      <c r="X43" s="131">
        <f>SUM(X38:X42)</f>
        <v>26</v>
      </c>
      <c r="Y43" s="131">
        <f>SUM(Y38:Y42)</f>
        <v>16</v>
      </c>
      <c r="Z43" s="131">
        <f>SUM(Z38:Z42)</f>
        <v>1</v>
      </c>
      <c r="AA43" s="131">
        <f>SUM(AA38:AA42)</f>
        <v>8685</v>
      </c>
    </row>
    <row r="44" spans="1:27" s="44" customFormat="1" ht="15.75" customHeight="1">
      <c r="A44" s="370"/>
      <c r="B44" s="371" t="s">
        <v>396</v>
      </c>
      <c r="C44" s="67">
        <v>34</v>
      </c>
      <c r="D44" s="67" t="s">
        <v>634</v>
      </c>
      <c r="E44" s="131">
        <v>0</v>
      </c>
      <c r="F44" s="131">
        <v>0</v>
      </c>
      <c r="G44" s="131">
        <v>4</v>
      </c>
      <c r="H44" s="131">
        <v>3</v>
      </c>
      <c r="I44" s="131">
        <v>8</v>
      </c>
      <c r="J44" s="131">
        <v>11</v>
      </c>
      <c r="K44" s="131">
        <v>7</v>
      </c>
      <c r="L44" s="131">
        <v>6</v>
      </c>
      <c r="M44" s="131">
        <v>12</v>
      </c>
      <c r="N44" s="131">
        <v>7</v>
      </c>
      <c r="O44" s="131">
        <v>19</v>
      </c>
      <c r="P44" s="131">
        <v>23</v>
      </c>
      <c r="Q44" s="131">
        <v>8</v>
      </c>
      <c r="R44" s="131">
        <v>18</v>
      </c>
      <c r="S44" s="131">
        <v>17</v>
      </c>
      <c r="T44" s="131">
        <v>14</v>
      </c>
      <c r="U44" s="131">
        <v>7</v>
      </c>
      <c r="V44" s="131">
        <v>3</v>
      </c>
      <c r="W44" s="131">
        <v>2</v>
      </c>
      <c r="X44" s="131">
        <v>0</v>
      </c>
      <c r="Y44" s="131">
        <v>0</v>
      </c>
      <c r="Z44" s="131">
        <v>0</v>
      </c>
      <c r="AA44" s="131">
        <f>SUM(E44:Z44)</f>
        <v>169</v>
      </c>
    </row>
    <row r="45" spans="1:27" s="44" customFormat="1" ht="15.75" customHeight="1">
      <c r="A45" s="370"/>
      <c r="B45" s="371"/>
      <c r="C45" s="67">
        <v>35</v>
      </c>
      <c r="D45" s="67" t="s">
        <v>456</v>
      </c>
      <c r="E45" s="131">
        <v>0</v>
      </c>
      <c r="F45" s="131">
        <v>2</v>
      </c>
      <c r="G45" s="131">
        <v>3</v>
      </c>
      <c r="H45" s="131">
        <v>7</v>
      </c>
      <c r="I45" s="131">
        <v>10</v>
      </c>
      <c r="J45" s="131">
        <v>12</v>
      </c>
      <c r="K45" s="131">
        <v>14</v>
      </c>
      <c r="L45" s="131">
        <v>17</v>
      </c>
      <c r="M45" s="131">
        <v>14</v>
      </c>
      <c r="N45" s="131">
        <v>22</v>
      </c>
      <c r="O45" s="131">
        <v>25</v>
      </c>
      <c r="P45" s="131">
        <v>32</v>
      </c>
      <c r="Q45" s="131">
        <v>29</v>
      </c>
      <c r="R45" s="131">
        <v>27</v>
      </c>
      <c r="S45" s="131">
        <v>19</v>
      </c>
      <c r="T45" s="131">
        <v>18</v>
      </c>
      <c r="U45" s="131">
        <v>13</v>
      </c>
      <c r="V45" s="131">
        <v>7</v>
      </c>
      <c r="W45" s="131">
        <v>6</v>
      </c>
      <c r="X45" s="131">
        <v>0</v>
      </c>
      <c r="Y45" s="131">
        <v>1</v>
      </c>
      <c r="Z45" s="131">
        <v>0</v>
      </c>
      <c r="AA45" s="131">
        <f>SUM(E45:Z45)</f>
        <v>278</v>
      </c>
    </row>
    <row r="46" spans="1:27" s="44" customFormat="1" ht="15.75" customHeight="1">
      <c r="A46" s="370"/>
      <c r="B46" s="371"/>
      <c r="C46" s="67">
        <v>36</v>
      </c>
      <c r="D46" s="67" t="s">
        <v>481</v>
      </c>
      <c r="E46" s="131">
        <v>9</v>
      </c>
      <c r="F46" s="131">
        <v>12</v>
      </c>
      <c r="G46" s="131">
        <v>21</v>
      </c>
      <c r="H46" s="131">
        <v>45</v>
      </c>
      <c r="I46" s="131">
        <v>57</v>
      </c>
      <c r="J46" s="131">
        <v>49</v>
      </c>
      <c r="K46" s="131">
        <v>42</v>
      </c>
      <c r="L46" s="131">
        <v>49</v>
      </c>
      <c r="M46" s="131">
        <v>51</v>
      </c>
      <c r="N46" s="131">
        <v>71</v>
      </c>
      <c r="O46" s="131">
        <v>89</v>
      </c>
      <c r="P46" s="131">
        <v>58</v>
      </c>
      <c r="Q46" s="131">
        <v>39</v>
      </c>
      <c r="R46" s="131">
        <v>20</v>
      </c>
      <c r="S46" s="131">
        <v>13</v>
      </c>
      <c r="T46" s="131">
        <v>15</v>
      </c>
      <c r="U46" s="131">
        <v>12</v>
      </c>
      <c r="V46" s="131">
        <v>4</v>
      </c>
      <c r="W46" s="131">
        <v>2</v>
      </c>
      <c r="X46" s="131">
        <v>1</v>
      </c>
      <c r="Y46" s="131">
        <v>0</v>
      </c>
      <c r="Z46" s="131">
        <v>0</v>
      </c>
      <c r="AA46" s="131">
        <f>SUM(E46:Z46)</f>
        <v>659</v>
      </c>
    </row>
    <row r="47" spans="1:27" s="44" customFormat="1" ht="15.75" customHeight="1">
      <c r="A47" s="370"/>
      <c r="B47" s="371"/>
      <c r="C47" s="67">
        <v>37</v>
      </c>
      <c r="D47" s="67" t="s">
        <v>463</v>
      </c>
      <c r="E47" s="131">
        <v>13</v>
      </c>
      <c r="F47" s="131">
        <v>24</v>
      </c>
      <c r="G47" s="131">
        <v>19</v>
      </c>
      <c r="H47" s="131">
        <v>42</v>
      </c>
      <c r="I47" s="131">
        <v>69</v>
      </c>
      <c r="J47" s="131">
        <v>75</v>
      </c>
      <c r="K47" s="131">
        <v>98</v>
      </c>
      <c r="L47" s="131">
        <v>126</v>
      </c>
      <c r="M47" s="131">
        <v>114</v>
      </c>
      <c r="N47" s="131">
        <v>132</v>
      </c>
      <c r="O47" s="131">
        <v>173</v>
      </c>
      <c r="P47" s="131">
        <v>169</v>
      </c>
      <c r="Q47" s="131">
        <v>138</v>
      </c>
      <c r="R47" s="131">
        <v>77</v>
      </c>
      <c r="S47" s="131">
        <v>60</v>
      </c>
      <c r="T47" s="131">
        <v>61</v>
      </c>
      <c r="U47" s="131">
        <v>63</v>
      </c>
      <c r="V47" s="131">
        <v>32</v>
      </c>
      <c r="W47" s="131">
        <v>14</v>
      </c>
      <c r="X47" s="131">
        <v>13</v>
      </c>
      <c r="Y47" s="131">
        <v>0</v>
      </c>
      <c r="Z47" s="131">
        <v>0</v>
      </c>
      <c r="AA47" s="131">
        <f>SUM(E47:Z47)</f>
        <v>1512</v>
      </c>
    </row>
    <row r="48" spans="1:27" s="44" customFormat="1" ht="15.75" customHeight="1">
      <c r="A48" s="370"/>
      <c r="B48" s="371"/>
      <c r="C48" s="67">
        <v>38</v>
      </c>
      <c r="D48" s="67" t="s">
        <v>531</v>
      </c>
      <c r="E48" s="131">
        <v>5</v>
      </c>
      <c r="F48" s="131">
        <v>3</v>
      </c>
      <c r="G48" s="131">
        <v>5</v>
      </c>
      <c r="H48" s="131">
        <v>10</v>
      </c>
      <c r="I48" s="131">
        <v>20</v>
      </c>
      <c r="J48" s="131">
        <v>9</v>
      </c>
      <c r="K48" s="131">
        <v>7</v>
      </c>
      <c r="L48" s="131">
        <v>8</v>
      </c>
      <c r="M48" s="131">
        <v>16</v>
      </c>
      <c r="N48" s="131">
        <v>20</v>
      </c>
      <c r="O48" s="131">
        <v>16</v>
      </c>
      <c r="P48" s="131">
        <v>21</v>
      </c>
      <c r="Q48" s="131">
        <v>11</v>
      </c>
      <c r="R48" s="131">
        <v>8</v>
      </c>
      <c r="S48" s="131">
        <v>10</v>
      </c>
      <c r="T48" s="131">
        <v>10</v>
      </c>
      <c r="U48" s="131">
        <v>7</v>
      </c>
      <c r="V48" s="131">
        <v>3</v>
      </c>
      <c r="W48" s="131">
        <v>1</v>
      </c>
      <c r="X48" s="131">
        <v>0</v>
      </c>
      <c r="Y48" s="131">
        <v>0</v>
      </c>
      <c r="Z48" s="131">
        <v>0</v>
      </c>
      <c r="AA48" s="131">
        <f>SUM(E48:Z48)</f>
        <v>190</v>
      </c>
    </row>
    <row r="49" spans="1:27" s="44" customFormat="1" ht="15.75" customHeight="1">
      <c r="A49" s="370"/>
      <c r="B49" s="371"/>
      <c r="C49" s="366" t="s">
        <v>692</v>
      </c>
      <c r="D49" s="367"/>
      <c r="E49" s="131">
        <f>SUM(E44:E48)</f>
        <v>27</v>
      </c>
      <c r="F49" s="131">
        <f>SUM(F44:F48)</f>
        <v>41</v>
      </c>
      <c r="G49" s="131">
        <f>SUM(G44:G48)</f>
        <v>52</v>
      </c>
      <c r="H49" s="131">
        <f>SUM(H44:H48)</f>
        <v>107</v>
      </c>
      <c r="I49" s="131">
        <f>SUM(I44:I48)</f>
        <v>164</v>
      </c>
      <c r="J49" s="131">
        <f>SUM(J44:J48)</f>
        <v>156</v>
      </c>
      <c r="K49" s="131">
        <f>SUM(K44:K48)</f>
        <v>168</v>
      </c>
      <c r="L49" s="131">
        <f>SUM(L44:L48)</f>
        <v>206</v>
      </c>
      <c r="M49" s="131">
        <f>SUM(M44:M48)</f>
        <v>207</v>
      </c>
      <c r="N49" s="131">
        <f>SUM(N44:N48)</f>
        <v>252</v>
      </c>
      <c r="O49" s="131">
        <f>SUM(O44:O48)</f>
        <v>322</v>
      </c>
      <c r="P49" s="131">
        <f>SUM(P44:P48)</f>
        <v>303</v>
      </c>
      <c r="Q49" s="131">
        <f>SUM(Q44:Q48)</f>
        <v>225</v>
      </c>
      <c r="R49" s="131">
        <f>SUM(R44:R48)</f>
        <v>150</v>
      </c>
      <c r="S49" s="131">
        <f>SUM(S44:S48)</f>
        <v>119</v>
      </c>
      <c r="T49" s="131">
        <f>SUM(T44:T48)</f>
        <v>118</v>
      </c>
      <c r="U49" s="131">
        <f>SUM(U44:U48)</f>
        <v>102</v>
      </c>
      <c r="V49" s="131">
        <f>SUM(V44:V48)</f>
        <v>49</v>
      </c>
      <c r="W49" s="131">
        <f>SUM(W44:W48)</f>
        <v>25</v>
      </c>
      <c r="X49" s="131">
        <f>SUM(X44:X48)</f>
        <v>14</v>
      </c>
      <c r="Y49" s="131">
        <f>SUM(Y44:Y48)</f>
        <v>1</v>
      </c>
      <c r="Z49" s="131">
        <f>SUM(Z44:Z48)</f>
        <v>0</v>
      </c>
      <c r="AA49" s="131">
        <f>SUM(AA44:AA48)</f>
        <v>2808</v>
      </c>
    </row>
    <row r="50" spans="1:27" s="44" customFormat="1" ht="15.75" customHeight="1">
      <c r="A50" s="370"/>
      <c r="B50" s="368" t="s">
        <v>486</v>
      </c>
      <c r="C50" s="368"/>
      <c r="D50" s="369"/>
      <c r="E50" s="131">
        <f>E49+E43+E37+E31</f>
        <v>317</v>
      </c>
      <c r="F50" s="131">
        <f>F49+F43+F37+F31</f>
        <v>514</v>
      </c>
      <c r="G50" s="131">
        <f>G49+G43+G37+G31</f>
        <v>688</v>
      </c>
      <c r="H50" s="131">
        <f>H49+H43+H37+H31</f>
        <v>1256</v>
      </c>
      <c r="I50" s="131">
        <f>I49+I43+I37+I31</f>
        <v>1751</v>
      </c>
      <c r="J50" s="131">
        <f>J49+J43+J37+J31</f>
        <v>1961</v>
      </c>
      <c r="K50" s="131">
        <f>K49+K43+K37+K31</f>
        <v>2245</v>
      </c>
      <c r="L50" s="131">
        <f>L49+L43+L37+L31</f>
        <v>2204</v>
      </c>
      <c r="M50" s="131">
        <f>M49+M43+M37+M31</f>
        <v>2418</v>
      </c>
      <c r="N50" s="131">
        <f>N49+N43+N37+N31</f>
        <v>3525</v>
      </c>
      <c r="O50" s="131">
        <f>O49+O43+O37+O31</f>
        <v>4147</v>
      </c>
      <c r="P50" s="131">
        <f>P49+P43+P37+P31</f>
        <v>3890</v>
      </c>
      <c r="Q50" s="131">
        <f>Q49+Q43+Q37+Q31</f>
        <v>2411</v>
      </c>
      <c r="R50" s="131">
        <f>R49+R43+R37+R31</f>
        <v>1301</v>
      </c>
      <c r="S50" s="131">
        <f>S49+S43+S37+S31</f>
        <v>939</v>
      </c>
      <c r="T50" s="131">
        <f>T49+T43+T37+T31</f>
        <v>803</v>
      </c>
      <c r="U50" s="131">
        <f>U49+U43+U37+U31</f>
        <v>649</v>
      </c>
      <c r="V50" s="131">
        <f>V49+V43+V37+V31</f>
        <v>377</v>
      </c>
      <c r="W50" s="131">
        <f>W49+W43+W37+W31</f>
        <v>196</v>
      </c>
      <c r="X50" s="131">
        <f>X49+X43+X37+X31</f>
        <v>69</v>
      </c>
      <c r="Y50" s="131">
        <f>Y49+Y43+Y37+Y31</f>
        <v>81</v>
      </c>
      <c r="Z50" s="131">
        <f>Z49+Z43+Z37+Z31</f>
        <v>1</v>
      </c>
      <c r="AA50" s="131">
        <f>AA49+AA43+AA37+AA31</f>
        <v>31743</v>
      </c>
    </row>
    <row r="51" spans="1:27" s="44" customFormat="1" ht="15" customHeight="1">
      <c r="A51" s="370" t="s">
        <v>755</v>
      </c>
      <c r="B51" s="371" t="s">
        <v>381</v>
      </c>
      <c r="C51" s="67">
        <v>39</v>
      </c>
      <c r="D51" s="67" t="s">
        <v>323</v>
      </c>
      <c r="E51" s="131">
        <v>3</v>
      </c>
      <c r="F51" s="131">
        <v>16</v>
      </c>
      <c r="G51" s="131">
        <v>27</v>
      </c>
      <c r="H51" s="131">
        <v>54</v>
      </c>
      <c r="I51" s="131">
        <v>46</v>
      </c>
      <c r="J51" s="131">
        <v>43</v>
      </c>
      <c r="K51" s="131">
        <v>67</v>
      </c>
      <c r="L51" s="131">
        <v>87</v>
      </c>
      <c r="M51" s="131">
        <v>106</v>
      </c>
      <c r="N51" s="131">
        <v>123</v>
      </c>
      <c r="O51" s="131">
        <v>125</v>
      </c>
      <c r="P51" s="131">
        <v>120</v>
      </c>
      <c r="Q51" s="131">
        <v>93</v>
      </c>
      <c r="R51" s="131">
        <v>72</v>
      </c>
      <c r="S51" s="131">
        <v>58</v>
      </c>
      <c r="T51" s="131">
        <v>51</v>
      </c>
      <c r="U51" s="131">
        <v>32</v>
      </c>
      <c r="V51" s="131">
        <v>16</v>
      </c>
      <c r="W51" s="131">
        <v>12</v>
      </c>
      <c r="X51" s="131">
        <v>5</v>
      </c>
      <c r="Y51" s="131">
        <v>26</v>
      </c>
      <c r="Z51" s="131">
        <v>0</v>
      </c>
      <c r="AA51" s="131">
        <f>SUM(E51:Z51)</f>
        <v>1182</v>
      </c>
    </row>
    <row r="52" spans="1:27" s="44" customFormat="1" ht="15.75" customHeight="1">
      <c r="A52" s="370"/>
      <c r="B52" s="371"/>
      <c r="C52" s="67">
        <v>40</v>
      </c>
      <c r="D52" s="67" t="s">
        <v>372</v>
      </c>
      <c r="E52" s="131">
        <v>28</v>
      </c>
      <c r="F52" s="131">
        <v>50</v>
      </c>
      <c r="G52" s="131">
        <v>61</v>
      </c>
      <c r="H52" s="131">
        <v>93</v>
      </c>
      <c r="I52" s="131">
        <v>88</v>
      </c>
      <c r="J52" s="131">
        <v>83</v>
      </c>
      <c r="K52" s="131">
        <v>198</v>
      </c>
      <c r="L52" s="131">
        <v>185</v>
      </c>
      <c r="M52" s="131">
        <v>135</v>
      </c>
      <c r="N52" s="131">
        <v>208</v>
      </c>
      <c r="O52" s="131">
        <v>190</v>
      </c>
      <c r="P52" s="131">
        <v>126</v>
      </c>
      <c r="Q52" s="131">
        <v>152</v>
      </c>
      <c r="R52" s="131">
        <v>82</v>
      </c>
      <c r="S52" s="131">
        <v>72</v>
      </c>
      <c r="T52" s="131">
        <v>66</v>
      </c>
      <c r="U52" s="131">
        <v>32</v>
      </c>
      <c r="V52" s="131">
        <v>33</v>
      </c>
      <c r="W52" s="131">
        <v>10</v>
      </c>
      <c r="X52" s="131">
        <v>4</v>
      </c>
      <c r="Y52" s="131">
        <v>0</v>
      </c>
      <c r="Z52" s="131">
        <v>0</v>
      </c>
      <c r="AA52" s="131">
        <f>SUM(E52:Z52)</f>
        <v>1896</v>
      </c>
    </row>
    <row r="53" spans="1:27" s="44" customFormat="1" ht="15.75" customHeight="1">
      <c r="A53" s="370"/>
      <c r="B53" s="371"/>
      <c r="C53" s="67">
        <v>41</v>
      </c>
      <c r="D53" s="67" t="s">
        <v>376</v>
      </c>
      <c r="E53" s="131">
        <v>18</v>
      </c>
      <c r="F53" s="131">
        <v>45</v>
      </c>
      <c r="G53" s="131">
        <v>64</v>
      </c>
      <c r="H53" s="131">
        <v>170</v>
      </c>
      <c r="I53" s="131">
        <v>210</v>
      </c>
      <c r="J53" s="131">
        <v>198</v>
      </c>
      <c r="K53" s="131">
        <v>205</v>
      </c>
      <c r="L53" s="131">
        <v>170</v>
      </c>
      <c r="M53" s="131">
        <v>271</v>
      </c>
      <c r="N53" s="131">
        <v>344</v>
      </c>
      <c r="O53" s="131">
        <v>352</v>
      </c>
      <c r="P53" s="131">
        <v>316</v>
      </c>
      <c r="Q53" s="131">
        <v>201</v>
      </c>
      <c r="R53" s="131">
        <v>127</v>
      </c>
      <c r="S53" s="131">
        <v>103</v>
      </c>
      <c r="T53" s="131">
        <v>79</v>
      </c>
      <c r="U53" s="131">
        <v>58</v>
      </c>
      <c r="V53" s="131">
        <v>41</v>
      </c>
      <c r="W53" s="131">
        <v>19</v>
      </c>
      <c r="X53" s="131">
        <v>6</v>
      </c>
      <c r="Y53" s="131">
        <v>16</v>
      </c>
      <c r="Z53" s="131">
        <v>0</v>
      </c>
      <c r="AA53" s="131">
        <f>SUM(E53:Z53)</f>
        <v>3013</v>
      </c>
    </row>
    <row r="54" spans="1:27" s="44" customFormat="1" ht="15.75" customHeight="1">
      <c r="A54" s="370"/>
      <c r="B54" s="371"/>
      <c r="C54" s="67">
        <v>42</v>
      </c>
      <c r="D54" s="67" t="s">
        <v>423</v>
      </c>
      <c r="E54" s="131">
        <v>11</v>
      </c>
      <c r="F54" s="131">
        <v>21</v>
      </c>
      <c r="G54" s="131">
        <v>29</v>
      </c>
      <c r="H54" s="131">
        <v>51</v>
      </c>
      <c r="I54" s="131">
        <v>61</v>
      </c>
      <c r="J54" s="131">
        <v>70</v>
      </c>
      <c r="K54" s="131">
        <v>130</v>
      </c>
      <c r="L54" s="131">
        <v>142</v>
      </c>
      <c r="M54" s="131">
        <v>129</v>
      </c>
      <c r="N54" s="131">
        <v>129</v>
      </c>
      <c r="O54" s="131">
        <v>136</v>
      </c>
      <c r="P54" s="131">
        <v>140</v>
      </c>
      <c r="Q54" s="131">
        <v>136</v>
      </c>
      <c r="R54" s="131">
        <v>110</v>
      </c>
      <c r="S54" s="131">
        <v>97</v>
      </c>
      <c r="T54" s="131">
        <v>84</v>
      </c>
      <c r="U54" s="131">
        <v>52</v>
      </c>
      <c r="V54" s="131">
        <v>51</v>
      </c>
      <c r="W54" s="131">
        <v>19</v>
      </c>
      <c r="X54" s="131">
        <v>8</v>
      </c>
      <c r="Y54" s="131">
        <v>23</v>
      </c>
      <c r="Z54" s="131">
        <v>0</v>
      </c>
      <c r="AA54" s="131">
        <f>SUM(E54:Z54)</f>
        <v>1629</v>
      </c>
    </row>
    <row r="55" spans="1:27" s="44" customFormat="1" ht="15.75" customHeight="1">
      <c r="A55" s="370"/>
      <c r="B55" s="371"/>
      <c r="C55" s="67">
        <v>43</v>
      </c>
      <c r="D55" s="67" t="s">
        <v>374</v>
      </c>
      <c r="E55" s="131">
        <v>17</v>
      </c>
      <c r="F55" s="131">
        <v>17</v>
      </c>
      <c r="G55" s="131">
        <v>18</v>
      </c>
      <c r="H55" s="131">
        <v>40</v>
      </c>
      <c r="I55" s="131">
        <v>55</v>
      </c>
      <c r="J55" s="131">
        <v>70</v>
      </c>
      <c r="K55" s="131">
        <v>99</v>
      </c>
      <c r="L55" s="131">
        <v>111</v>
      </c>
      <c r="M55" s="131">
        <v>137</v>
      </c>
      <c r="N55" s="131">
        <v>187</v>
      </c>
      <c r="O55" s="131">
        <v>217</v>
      </c>
      <c r="P55" s="131">
        <v>190</v>
      </c>
      <c r="Q55" s="131">
        <v>143</v>
      </c>
      <c r="R55" s="131">
        <v>101</v>
      </c>
      <c r="S55" s="131">
        <v>93</v>
      </c>
      <c r="T55" s="131">
        <v>60</v>
      </c>
      <c r="U55" s="131">
        <v>52</v>
      </c>
      <c r="V55" s="131">
        <v>32</v>
      </c>
      <c r="W55" s="131">
        <v>17</v>
      </c>
      <c r="X55" s="131">
        <v>8</v>
      </c>
      <c r="Y55" s="131">
        <v>16</v>
      </c>
      <c r="Z55" s="131">
        <v>0</v>
      </c>
      <c r="AA55" s="131">
        <f>SUM(E55:Z55)</f>
        <v>1680</v>
      </c>
    </row>
    <row r="56" spans="1:27" s="44" customFormat="1" ht="15.75" customHeight="1">
      <c r="A56" s="370"/>
      <c r="B56" s="371"/>
      <c r="C56" s="366" t="s">
        <v>692</v>
      </c>
      <c r="D56" s="375"/>
      <c r="E56" s="131">
        <f>SUM(E51:E55)</f>
        <v>77</v>
      </c>
      <c r="F56" s="131">
        <f>SUM(F51:F55)</f>
        <v>149</v>
      </c>
      <c r="G56" s="131">
        <f>SUM(G51:G55)</f>
        <v>199</v>
      </c>
      <c r="H56" s="131">
        <f>SUM(H51:H55)</f>
        <v>408</v>
      </c>
      <c r="I56" s="131">
        <f>SUM(I51:I55)</f>
        <v>460</v>
      </c>
      <c r="J56" s="131">
        <f>SUM(J51:J55)</f>
        <v>464</v>
      </c>
      <c r="K56" s="131">
        <f>SUM(K51:K55)</f>
        <v>699</v>
      </c>
      <c r="L56" s="131">
        <f>SUM(L51:L55)</f>
        <v>695</v>
      </c>
      <c r="M56" s="131">
        <f>SUM(M51:M55)</f>
        <v>778</v>
      </c>
      <c r="N56" s="131">
        <f>SUM(N51:N55)</f>
        <v>991</v>
      </c>
      <c r="O56" s="131">
        <f>SUM(O51:O55)</f>
        <v>1020</v>
      </c>
      <c r="P56" s="131">
        <f>SUM(P51:P55)</f>
        <v>892</v>
      </c>
      <c r="Q56" s="131">
        <f>SUM(Q51:Q55)</f>
        <v>725</v>
      </c>
      <c r="R56" s="131">
        <f>SUM(R51:R55)</f>
        <v>492</v>
      </c>
      <c r="S56" s="131">
        <f>SUM(S51:S55)</f>
        <v>423</v>
      </c>
      <c r="T56" s="131">
        <f>SUM(T51:T55)</f>
        <v>340</v>
      </c>
      <c r="U56" s="131">
        <f>SUM(U51:U55)</f>
        <v>226</v>
      </c>
      <c r="V56" s="131">
        <f>SUM(V51:V55)</f>
        <v>173</v>
      </c>
      <c r="W56" s="131">
        <f>SUM(W51:W55)</f>
        <v>77</v>
      </c>
      <c r="X56" s="131">
        <f>SUM(X51:X55)</f>
        <v>31</v>
      </c>
      <c r="Y56" s="131">
        <f>SUM(Y51:Y55)</f>
        <v>81</v>
      </c>
      <c r="Z56" s="131">
        <f>SUM(Z51:Z55)</f>
        <v>0</v>
      </c>
      <c r="AA56" s="131">
        <f>SUM(AA51:AA55)</f>
        <v>9400</v>
      </c>
    </row>
    <row r="57" spans="1:27" s="44" customFormat="1" ht="15.75" customHeight="1">
      <c r="A57" s="370"/>
      <c r="B57" s="371" t="s">
        <v>358</v>
      </c>
      <c r="C57" s="67">
        <v>44</v>
      </c>
      <c r="D57" s="43" t="s">
        <v>347</v>
      </c>
      <c r="E57" s="131">
        <v>5</v>
      </c>
      <c r="F57" s="131">
        <v>17</v>
      </c>
      <c r="G57" s="131">
        <v>23</v>
      </c>
      <c r="H57" s="131">
        <v>37</v>
      </c>
      <c r="I57" s="131">
        <v>43</v>
      </c>
      <c r="J57" s="131">
        <v>60</v>
      </c>
      <c r="K57" s="131">
        <v>53</v>
      </c>
      <c r="L57" s="131">
        <v>54</v>
      </c>
      <c r="M57" s="131">
        <v>71</v>
      </c>
      <c r="N57" s="131">
        <v>74</v>
      </c>
      <c r="O57" s="131">
        <v>81</v>
      </c>
      <c r="P57" s="131">
        <v>72</v>
      </c>
      <c r="Q57" s="131">
        <v>51</v>
      </c>
      <c r="R57" s="131">
        <v>38</v>
      </c>
      <c r="S57" s="131">
        <v>28</v>
      </c>
      <c r="T57" s="131">
        <v>19</v>
      </c>
      <c r="U57" s="131">
        <v>20</v>
      </c>
      <c r="V57" s="131">
        <v>12</v>
      </c>
      <c r="W57" s="131">
        <v>5</v>
      </c>
      <c r="X57" s="131">
        <v>0</v>
      </c>
      <c r="Y57" s="131">
        <v>8</v>
      </c>
      <c r="Z57" s="131">
        <v>0</v>
      </c>
      <c r="AA57" s="131">
        <f>SUM(E57:Z57)</f>
        <v>771</v>
      </c>
    </row>
    <row r="58" spans="1:27" s="44" customFormat="1" ht="15.75" customHeight="1">
      <c r="A58" s="370"/>
      <c r="B58" s="371"/>
      <c r="C58" s="67">
        <v>45</v>
      </c>
      <c r="D58" s="67" t="s">
        <v>642</v>
      </c>
      <c r="E58" s="131">
        <v>16</v>
      </c>
      <c r="F58" s="131">
        <v>30</v>
      </c>
      <c r="G58" s="131">
        <v>33</v>
      </c>
      <c r="H58" s="131">
        <v>27</v>
      </c>
      <c r="I58" s="131">
        <v>29</v>
      </c>
      <c r="J58" s="131">
        <v>28</v>
      </c>
      <c r="K58" s="131">
        <v>40</v>
      </c>
      <c r="L58" s="131">
        <v>72</v>
      </c>
      <c r="M58" s="131">
        <v>75</v>
      </c>
      <c r="N58" s="131">
        <v>58</v>
      </c>
      <c r="O58" s="131">
        <v>46</v>
      </c>
      <c r="P58" s="131">
        <v>48</v>
      </c>
      <c r="Q58" s="131">
        <v>43</v>
      </c>
      <c r="R58" s="131">
        <v>22</v>
      </c>
      <c r="S58" s="131">
        <v>15</v>
      </c>
      <c r="T58" s="131">
        <v>8</v>
      </c>
      <c r="U58" s="131">
        <v>7</v>
      </c>
      <c r="V58" s="131">
        <v>4</v>
      </c>
      <c r="W58" s="131">
        <v>2</v>
      </c>
      <c r="X58" s="131">
        <v>0</v>
      </c>
      <c r="Y58" s="131">
        <v>1</v>
      </c>
      <c r="Z58" s="131">
        <v>0</v>
      </c>
      <c r="AA58" s="131">
        <f>SUM(E58:Z58)</f>
        <v>604</v>
      </c>
    </row>
    <row r="59" spans="1:27" s="44" customFormat="1" ht="15.75" customHeight="1">
      <c r="A59" s="370"/>
      <c r="B59" s="371"/>
      <c r="C59" s="67">
        <v>46</v>
      </c>
      <c r="D59" s="67" t="s">
        <v>449</v>
      </c>
      <c r="E59" s="131">
        <v>17</v>
      </c>
      <c r="F59" s="131">
        <v>27</v>
      </c>
      <c r="G59" s="131">
        <v>19</v>
      </c>
      <c r="H59" s="131">
        <v>34</v>
      </c>
      <c r="I59" s="131">
        <v>52</v>
      </c>
      <c r="J59" s="131">
        <v>41</v>
      </c>
      <c r="K59" s="131">
        <v>65</v>
      </c>
      <c r="L59" s="131">
        <v>77</v>
      </c>
      <c r="M59" s="131">
        <v>59</v>
      </c>
      <c r="N59" s="131">
        <v>83</v>
      </c>
      <c r="O59" s="131">
        <v>76</v>
      </c>
      <c r="P59" s="131">
        <v>66</v>
      </c>
      <c r="Q59" s="131">
        <v>56</v>
      </c>
      <c r="R59" s="131">
        <v>45</v>
      </c>
      <c r="S59" s="131">
        <v>46</v>
      </c>
      <c r="T59" s="131">
        <v>37</v>
      </c>
      <c r="U59" s="131">
        <v>32</v>
      </c>
      <c r="V59" s="131">
        <v>15</v>
      </c>
      <c r="W59" s="131">
        <v>8</v>
      </c>
      <c r="X59" s="131">
        <v>2</v>
      </c>
      <c r="Y59" s="131">
        <v>6</v>
      </c>
      <c r="Z59" s="131">
        <v>0</v>
      </c>
      <c r="AA59" s="131">
        <f>SUM(E59:Z59)</f>
        <v>863</v>
      </c>
    </row>
    <row r="60" spans="1:27" s="44" customFormat="1" ht="15.75" customHeight="1">
      <c r="A60" s="370"/>
      <c r="B60" s="371"/>
      <c r="C60" s="67">
        <v>47</v>
      </c>
      <c r="D60" s="67" t="s">
        <v>370</v>
      </c>
      <c r="E60" s="131">
        <v>20</v>
      </c>
      <c r="F60" s="131">
        <v>23</v>
      </c>
      <c r="G60" s="131">
        <v>34</v>
      </c>
      <c r="H60" s="131">
        <v>51</v>
      </c>
      <c r="I60" s="131">
        <v>54</v>
      </c>
      <c r="J60" s="131">
        <v>87</v>
      </c>
      <c r="K60" s="131">
        <v>128</v>
      </c>
      <c r="L60" s="131">
        <v>110</v>
      </c>
      <c r="M60" s="131">
        <v>146</v>
      </c>
      <c r="N60" s="131">
        <v>171</v>
      </c>
      <c r="O60" s="131">
        <v>162</v>
      </c>
      <c r="P60" s="131">
        <v>185</v>
      </c>
      <c r="Q60" s="131">
        <v>126</v>
      </c>
      <c r="R60" s="131">
        <v>115</v>
      </c>
      <c r="S60" s="131">
        <v>75</v>
      </c>
      <c r="T60" s="131">
        <v>60</v>
      </c>
      <c r="U60" s="131">
        <v>33</v>
      </c>
      <c r="V60" s="131">
        <v>27</v>
      </c>
      <c r="W60" s="131">
        <v>6</v>
      </c>
      <c r="X60" s="131">
        <v>8</v>
      </c>
      <c r="Y60" s="131">
        <v>6</v>
      </c>
      <c r="Z60" s="131">
        <v>0</v>
      </c>
      <c r="AA60" s="131">
        <f>SUM(E60:Z60)</f>
        <v>1627</v>
      </c>
    </row>
    <row r="61" spans="1:27" s="44" customFormat="1" ht="15.75" customHeight="1">
      <c r="A61" s="370"/>
      <c r="B61" s="371"/>
      <c r="C61" s="67">
        <v>48</v>
      </c>
      <c r="D61" s="67" t="s">
        <v>390</v>
      </c>
      <c r="E61" s="131">
        <v>3</v>
      </c>
      <c r="F61" s="131">
        <v>17</v>
      </c>
      <c r="G61" s="131">
        <v>9</v>
      </c>
      <c r="H61" s="131">
        <v>17</v>
      </c>
      <c r="I61" s="131">
        <v>17</v>
      </c>
      <c r="J61" s="131">
        <v>20</v>
      </c>
      <c r="K61" s="131">
        <v>18</v>
      </c>
      <c r="L61" s="131">
        <v>27</v>
      </c>
      <c r="M61" s="131">
        <v>28</v>
      </c>
      <c r="N61" s="131">
        <v>27</v>
      </c>
      <c r="O61" s="131">
        <v>32</v>
      </c>
      <c r="P61" s="131">
        <v>19</v>
      </c>
      <c r="Q61" s="131">
        <v>23</v>
      </c>
      <c r="R61" s="131">
        <v>23</v>
      </c>
      <c r="S61" s="131">
        <v>15</v>
      </c>
      <c r="T61" s="131">
        <v>9</v>
      </c>
      <c r="U61" s="131">
        <v>8</v>
      </c>
      <c r="V61" s="131">
        <v>3</v>
      </c>
      <c r="W61" s="131">
        <v>5</v>
      </c>
      <c r="X61" s="131">
        <v>0</v>
      </c>
      <c r="Y61" s="131">
        <v>1</v>
      </c>
      <c r="Z61" s="131">
        <v>0</v>
      </c>
      <c r="AA61" s="131">
        <f>SUM(E61:Z61)</f>
        <v>321</v>
      </c>
    </row>
    <row r="62" spans="1:27" s="44" customFormat="1" ht="15.75" customHeight="1">
      <c r="A62" s="370"/>
      <c r="B62" s="371"/>
      <c r="C62" s="67">
        <v>49</v>
      </c>
      <c r="D62" s="67" t="s">
        <v>397</v>
      </c>
      <c r="E62" s="131">
        <v>12</v>
      </c>
      <c r="F62" s="131">
        <v>18</v>
      </c>
      <c r="G62" s="131">
        <v>36</v>
      </c>
      <c r="H62" s="131">
        <v>107</v>
      </c>
      <c r="I62" s="131">
        <v>141</v>
      </c>
      <c r="J62" s="131">
        <v>158</v>
      </c>
      <c r="K62" s="131">
        <v>159</v>
      </c>
      <c r="L62" s="131">
        <v>148</v>
      </c>
      <c r="M62" s="131">
        <v>146</v>
      </c>
      <c r="N62" s="131">
        <v>226</v>
      </c>
      <c r="O62" s="131">
        <v>234</v>
      </c>
      <c r="P62" s="131">
        <v>267</v>
      </c>
      <c r="Q62" s="131">
        <v>153</v>
      </c>
      <c r="R62" s="131">
        <v>86</v>
      </c>
      <c r="S62" s="131">
        <v>42</v>
      </c>
      <c r="T62" s="131">
        <v>37</v>
      </c>
      <c r="U62" s="131">
        <v>42</v>
      </c>
      <c r="V62" s="131">
        <v>29</v>
      </c>
      <c r="W62" s="131">
        <v>17</v>
      </c>
      <c r="X62" s="131">
        <v>7</v>
      </c>
      <c r="Y62" s="131">
        <v>1</v>
      </c>
      <c r="Z62" s="131">
        <v>0</v>
      </c>
      <c r="AA62" s="131">
        <f>SUM(E62:Z62)</f>
        <v>2066</v>
      </c>
    </row>
    <row r="63" spans="1:27" s="44" customFormat="1" ht="15.75" customHeight="1">
      <c r="A63" s="370"/>
      <c r="B63" s="371"/>
      <c r="C63" s="366" t="s">
        <v>692</v>
      </c>
      <c r="D63" s="367"/>
      <c r="E63" s="131">
        <f>SUM(E57:E62)</f>
        <v>73</v>
      </c>
      <c r="F63" s="131">
        <f>SUM(F57:F62)</f>
        <v>132</v>
      </c>
      <c r="G63" s="131">
        <f>SUM(G57:G62)</f>
        <v>154</v>
      </c>
      <c r="H63" s="131">
        <f>SUM(H57:H62)</f>
        <v>273</v>
      </c>
      <c r="I63" s="131">
        <f>SUM(I57:I62)</f>
        <v>336</v>
      </c>
      <c r="J63" s="131">
        <f>SUM(J57:J62)</f>
        <v>394</v>
      </c>
      <c r="K63" s="131">
        <f>SUM(K57:K62)</f>
        <v>463</v>
      </c>
      <c r="L63" s="131">
        <f>SUM(L57:L62)</f>
        <v>488</v>
      </c>
      <c r="M63" s="131">
        <f>SUM(M57:M62)</f>
        <v>525</v>
      </c>
      <c r="N63" s="131">
        <f>SUM(N57:N62)</f>
        <v>639</v>
      </c>
      <c r="O63" s="131">
        <f>SUM(O57:O62)</f>
        <v>631</v>
      </c>
      <c r="P63" s="131">
        <f>SUM(P57:P62)</f>
        <v>657</v>
      </c>
      <c r="Q63" s="131">
        <f>SUM(Q57:Q62)</f>
        <v>452</v>
      </c>
      <c r="R63" s="131">
        <f>SUM(R57:R62)</f>
        <v>329</v>
      </c>
      <c r="S63" s="131">
        <f>SUM(S57:S62)</f>
        <v>221</v>
      </c>
      <c r="T63" s="131">
        <f>SUM(T57:T62)</f>
        <v>170</v>
      </c>
      <c r="U63" s="131">
        <f>SUM(U57:U62)</f>
        <v>142</v>
      </c>
      <c r="V63" s="131">
        <f>SUM(V57:V62)</f>
        <v>90</v>
      </c>
      <c r="W63" s="131">
        <f>SUM(W57:W62)</f>
        <v>43</v>
      </c>
      <c r="X63" s="131">
        <f>SUM(X57:X62)</f>
        <v>17</v>
      </c>
      <c r="Y63" s="131">
        <f>SUM(Y57:Y62)</f>
        <v>23</v>
      </c>
      <c r="Z63" s="131">
        <f>SUM(Z57:Z62)</f>
        <v>0</v>
      </c>
      <c r="AA63" s="131">
        <f>SUM(AA57:AA62)</f>
        <v>6252</v>
      </c>
    </row>
    <row r="64" spans="1:27" s="44" customFormat="1" ht="15.75" customHeight="1">
      <c r="A64" s="370"/>
      <c r="B64" s="371" t="s">
        <v>341</v>
      </c>
      <c r="C64" s="67">
        <v>50</v>
      </c>
      <c r="D64" s="67" t="s">
        <v>467</v>
      </c>
      <c r="E64" s="131">
        <v>13</v>
      </c>
      <c r="F64" s="131">
        <v>29</v>
      </c>
      <c r="G64" s="131">
        <v>29</v>
      </c>
      <c r="H64" s="131">
        <v>52</v>
      </c>
      <c r="I64" s="131">
        <v>81</v>
      </c>
      <c r="J64" s="131">
        <v>64</v>
      </c>
      <c r="K64" s="131">
        <v>94</v>
      </c>
      <c r="L64" s="131">
        <v>129</v>
      </c>
      <c r="M64" s="131">
        <v>164</v>
      </c>
      <c r="N64" s="131">
        <v>193</v>
      </c>
      <c r="O64" s="131">
        <v>227</v>
      </c>
      <c r="P64" s="131">
        <v>236</v>
      </c>
      <c r="Q64" s="131">
        <v>236</v>
      </c>
      <c r="R64" s="131">
        <v>148</v>
      </c>
      <c r="S64" s="131">
        <v>139</v>
      </c>
      <c r="T64" s="131">
        <v>96</v>
      </c>
      <c r="U64" s="131">
        <v>88</v>
      </c>
      <c r="V64" s="131">
        <v>61</v>
      </c>
      <c r="W64" s="131">
        <v>33</v>
      </c>
      <c r="X64" s="131">
        <v>12</v>
      </c>
      <c r="Y64" s="131">
        <v>7</v>
      </c>
      <c r="Z64" s="131">
        <v>0</v>
      </c>
      <c r="AA64" s="131">
        <f>SUM(E64:Z64)</f>
        <v>2131</v>
      </c>
    </row>
    <row r="65" spans="1:27" s="44" customFormat="1" ht="15.75" customHeight="1">
      <c r="A65" s="370"/>
      <c r="B65" s="371"/>
      <c r="C65" s="67">
        <v>51</v>
      </c>
      <c r="D65" s="67" t="s">
        <v>509</v>
      </c>
      <c r="E65" s="131">
        <v>7</v>
      </c>
      <c r="F65" s="131">
        <v>9</v>
      </c>
      <c r="G65" s="131">
        <v>13</v>
      </c>
      <c r="H65" s="131">
        <v>24</v>
      </c>
      <c r="I65" s="131">
        <v>37</v>
      </c>
      <c r="J65" s="131">
        <v>49</v>
      </c>
      <c r="K65" s="131">
        <v>48</v>
      </c>
      <c r="L65" s="131">
        <v>52</v>
      </c>
      <c r="M65" s="131">
        <v>69</v>
      </c>
      <c r="N65" s="131">
        <v>103</v>
      </c>
      <c r="O65" s="131">
        <v>106</v>
      </c>
      <c r="P65" s="131">
        <v>102</v>
      </c>
      <c r="Q65" s="131">
        <v>83</v>
      </c>
      <c r="R65" s="131">
        <v>58</v>
      </c>
      <c r="S65" s="131">
        <v>43</v>
      </c>
      <c r="T65" s="131">
        <v>49</v>
      </c>
      <c r="U65" s="131">
        <v>36</v>
      </c>
      <c r="V65" s="131">
        <v>34</v>
      </c>
      <c r="W65" s="131">
        <v>28</v>
      </c>
      <c r="X65" s="131">
        <v>10</v>
      </c>
      <c r="Y65" s="131">
        <v>13</v>
      </c>
      <c r="Z65" s="131">
        <v>0</v>
      </c>
      <c r="AA65" s="131">
        <f>SUM(E65:Z65)</f>
        <v>973</v>
      </c>
    </row>
    <row r="66" spans="1:27" s="44" customFormat="1" ht="15.75" customHeight="1">
      <c r="A66" s="370"/>
      <c r="B66" s="371"/>
      <c r="C66" s="67">
        <v>52</v>
      </c>
      <c r="D66" s="67" t="s">
        <v>484</v>
      </c>
      <c r="E66" s="131">
        <v>2</v>
      </c>
      <c r="F66" s="131">
        <v>1</v>
      </c>
      <c r="G66" s="131">
        <v>7</v>
      </c>
      <c r="H66" s="131">
        <v>1</v>
      </c>
      <c r="I66" s="131">
        <v>7</v>
      </c>
      <c r="J66" s="131">
        <v>13</v>
      </c>
      <c r="K66" s="131">
        <v>13</v>
      </c>
      <c r="L66" s="131">
        <v>14</v>
      </c>
      <c r="M66" s="131">
        <v>23</v>
      </c>
      <c r="N66" s="131">
        <v>15</v>
      </c>
      <c r="O66" s="131">
        <v>29</v>
      </c>
      <c r="P66" s="131">
        <v>36</v>
      </c>
      <c r="Q66" s="131">
        <v>32</v>
      </c>
      <c r="R66" s="131">
        <v>22</v>
      </c>
      <c r="S66" s="131">
        <v>29</v>
      </c>
      <c r="T66" s="131">
        <v>22</v>
      </c>
      <c r="U66" s="131">
        <v>18</v>
      </c>
      <c r="V66" s="131">
        <v>17</v>
      </c>
      <c r="W66" s="131">
        <v>5</v>
      </c>
      <c r="X66" s="131">
        <v>3</v>
      </c>
      <c r="Y66" s="131">
        <v>1</v>
      </c>
      <c r="Z66" s="131">
        <v>0</v>
      </c>
      <c r="AA66" s="131">
        <f>SUM(E66:Z66)</f>
        <v>310</v>
      </c>
    </row>
    <row r="67" spans="1:27" s="44" customFormat="1" ht="15.75" customHeight="1">
      <c r="A67" s="370"/>
      <c r="B67" s="371"/>
      <c r="C67" s="67">
        <v>53</v>
      </c>
      <c r="D67" s="67" t="s">
        <v>474</v>
      </c>
      <c r="E67" s="131">
        <v>5</v>
      </c>
      <c r="F67" s="131">
        <v>18</v>
      </c>
      <c r="G67" s="131">
        <v>33</v>
      </c>
      <c r="H67" s="131">
        <v>40</v>
      </c>
      <c r="I67" s="131">
        <v>68</v>
      </c>
      <c r="J67" s="131">
        <v>51</v>
      </c>
      <c r="K67" s="131">
        <v>66</v>
      </c>
      <c r="L67" s="131">
        <v>103</v>
      </c>
      <c r="M67" s="131">
        <v>106</v>
      </c>
      <c r="N67" s="131">
        <v>146</v>
      </c>
      <c r="O67" s="131">
        <v>159</v>
      </c>
      <c r="P67" s="131">
        <v>139</v>
      </c>
      <c r="Q67" s="131">
        <v>121</v>
      </c>
      <c r="R67" s="131">
        <v>73</v>
      </c>
      <c r="S67" s="131">
        <v>72</v>
      </c>
      <c r="T67" s="131">
        <v>76</v>
      </c>
      <c r="U67" s="131">
        <v>71</v>
      </c>
      <c r="V67" s="131">
        <v>39</v>
      </c>
      <c r="W67" s="131">
        <v>23</v>
      </c>
      <c r="X67" s="131">
        <v>12</v>
      </c>
      <c r="Y67" s="131">
        <v>2</v>
      </c>
      <c r="Z67" s="131">
        <v>1</v>
      </c>
      <c r="AA67" s="131">
        <f>SUM(E67:Z67)</f>
        <v>1424</v>
      </c>
    </row>
    <row r="68" spans="1:27" s="44" customFormat="1" ht="15.75" customHeight="1">
      <c r="A68" s="370"/>
      <c r="B68" s="371"/>
      <c r="C68" s="67">
        <v>54</v>
      </c>
      <c r="D68" s="67" t="s">
        <v>439</v>
      </c>
      <c r="E68" s="131">
        <v>8</v>
      </c>
      <c r="F68" s="131">
        <v>15</v>
      </c>
      <c r="G68" s="131">
        <v>19</v>
      </c>
      <c r="H68" s="131">
        <v>28</v>
      </c>
      <c r="I68" s="131">
        <v>22</v>
      </c>
      <c r="J68" s="131">
        <v>45</v>
      </c>
      <c r="K68" s="131">
        <v>58</v>
      </c>
      <c r="L68" s="131">
        <v>74</v>
      </c>
      <c r="M68" s="131">
        <v>88</v>
      </c>
      <c r="N68" s="131">
        <v>109</v>
      </c>
      <c r="O68" s="131">
        <v>109</v>
      </c>
      <c r="P68" s="131">
        <v>115</v>
      </c>
      <c r="Q68" s="131">
        <v>118</v>
      </c>
      <c r="R68" s="131">
        <v>74</v>
      </c>
      <c r="S68" s="131">
        <v>53</v>
      </c>
      <c r="T68" s="131">
        <v>59</v>
      </c>
      <c r="U68" s="131">
        <v>40</v>
      </c>
      <c r="V68" s="131">
        <v>23</v>
      </c>
      <c r="W68" s="131">
        <v>17</v>
      </c>
      <c r="X68" s="131">
        <v>13</v>
      </c>
      <c r="Y68" s="131">
        <v>5</v>
      </c>
      <c r="Z68" s="131">
        <v>0</v>
      </c>
      <c r="AA68" s="131">
        <f>SUM(E68:Z68)</f>
        <v>1092</v>
      </c>
    </row>
    <row r="69" spans="1:27" s="44" customFormat="1" ht="15.75" customHeight="1">
      <c r="A69" s="370"/>
      <c r="B69" s="371"/>
      <c r="C69" s="67">
        <v>55</v>
      </c>
      <c r="D69" s="67" t="s">
        <v>395</v>
      </c>
      <c r="E69" s="131">
        <v>1</v>
      </c>
      <c r="F69" s="131">
        <v>0</v>
      </c>
      <c r="G69" s="131">
        <v>5</v>
      </c>
      <c r="H69" s="131">
        <v>2</v>
      </c>
      <c r="I69" s="131">
        <v>8</v>
      </c>
      <c r="J69" s="131">
        <v>5</v>
      </c>
      <c r="K69" s="131">
        <v>11</v>
      </c>
      <c r="L69" s="131">
        <v>16</v>
      </c>
      <c r="M69" s="131">
        <v>4</v>
      </c>
      <c r="N69" s="131">
        <v>17</v>
      </c>
      <c r="O69" s="131">
        <v>8</v>
      </c>
      <c r="P69" s="131">
        <v>8</v>
      </c>
      <c r="Q69" s="131">
        <v>13</v>
      </c>
      <c r="R69" s="131">
        <v>7</v>
      </c>
      <c r="S69" s="131">
        <v>11</v>
      </c>
      <c r="T69" s="131">
        <v>17</v>
      </c>
      <c r="U69" s="131">
        <v>15</v>
      </c>
      <c r="V69" s="131">
        <v>15</v>
      </c>
      <c r="W69" s="131">
        <v>6</v>
      </c>
      <c r="X69" s="131">
        <v>0</v>
      </c>
      <c r="Y69" s="131">
        <v>1</v>
      </c>
      <c r="Z69" s="131">
        <v>0</v>
      </c>
      <c r="AA69" s="131">
        <f>SUM(E69:Z69)</f>
        <v>170</v>
      </c>
    </row>
    <row r="70" spans="1:27" s="44" customFormat="1" ht="15.75" customHeight="1">
      <c r="A70" s="370"/>
      <c r="B70" s="371"/>
      <c r="C70" s="366" t="s">
        <v>692</v>
      </c>
      <c r="D70" s="367"/>
      <c r="E70" s="131">
        <f>SUM(E64:E69)</f>
        <v>36</v>
      </c>
      <c r="F70" s="131">
        <f>SUM(F64:F69)</f>
        <v>72</v>
      </c>
      <c r="G70" s="131">
        <f>SUM(G64:G69)</f>
        <v>106</v>
      </c>
      <c r="H70" s="131">
        <f>SUM(H64:H69)</f>
        <v>147</v>
      </c>
      <c r="I70" s="131">
        <f>SUM(I64:I69)</f>
        <v>223</v>
      </c>
      <c r="J70" s="131">
        <f>SUM(J64:J69)</f>
        <v>227</v>
      </c>
      <c r="K70" s="131">
        <f>SUM(K64:K69)</f>
        <v>290</v>
      </c>
      <c r="L70" s="131">
        <f>SUM(L64:L69)</f>
        <v>388</v>
      </c>
      <c r="M70" s="131">
        <f>SUM(M64:M69)</f>
        <v>454</v>
      </c>
      <c r="N70" s="131">
        <f>SUM(N64:N69)</f>
        <v>583</v>
      </c>
      <c r="O70" s="131">
        <f>SUM(O64:O69)</f>
        <v>638</v>
      </c>
      <c r="P70" s="131">
        <f>SUM(P64:P69)</f>
        <v>636</v>
      </c>
      <c r="Q70" s="131">
        <f>SUM(Q64:Q69)</f>
        <v>603</v>
      </c>
      <c r="R70" s="131">
        <f>SUM(R64:R69)</f>
        <v>382</v>
      </c>
      <c r="S70" s="131">
        <f>SUM(S64:S69)</f>
        <v>347</v>
      </c>
      <c r="T70" s="131">
        <f>SUM(T64:T69)</f>
        <v>319</v>
      </c>
      <c r="U70" s="131">
        <f>SUM(U64:U69)</f>
        <v>268</v>
      </c>
      <c r="V70" s="131">
        <f>SUM(V64:V69)</f>
        <v>189</v>
      </c>
      <c r="W70" s="131">
        <f>SUM(W64:W69)</f>
        <v>112</v>
      </c>
      <c r="X70" s="131">
        <f>SUM(X64:X69)</f>
        <v>50</v>
      </c>
      <c r="Y70" s="131">
        <f>SUM(Y64:Y69)</f>
        <v>29</v>
      </c>
      <c r="Z70" s="131">
        <f>SUM(Z64:Z69)</f>
        <v>1</v>
      </c>
      <c r="AA70" s="131">
        <f>SUM(AA64:AA69)</f>
        <v>6100</v>
      </c>
    </row>
    <row r="71" spans="1:27" s="44" customFormat="1" ht="15.75" customHeight="1">
      <c r="A71" s="370"/>
      <c r="B71" s="371" t="s">
        <v>396</v>
      </c>
      <c r="C71" s="67">
        <v>56</v>
      </c>
      <c r="D71" s="67" t="s">
        <v>475</v>
      </c>
      <c r="E71" s="131">
        <v>2</v>
      </c>
      <c r="F71" s="131">
        <v>4</v>
      </c>
      <c r="G71" s="131">
        <v>13</v>
      </c>
      <c r="H71" s="131">
        <v>15</v>
      </c>
      <c r="I71" s="131">
        <v>31</v>
      </c>
      <c r="J71" s="131">
        <v>30</v>
      </c>
      <c r="K71" s="131">
        <v>44</v>
      </c>
      <c r="L71" s="131">
        <v>57</v>
      </c>
      <c r="M71" s="131">
        <v>82</v>
      </c>
      <c r="N71" s="131">
        <v>90</v>
      </c>
      <c r="O71" s="131">
        <v>111</v>
      </c>
      <c r="P71" s="131">
        <v>107</v>
      </c>
      <c r="Q71" s="131">
        <v>99</v>
      </c>
      <c r="R71" s="131">
        <v>64</v>
      </c>
      <c r="S71" s="131">
        <v>51</v>
      </c>
      <c r="T71" s="131">
        <v>62</v>
      </c>
      <c r="U71" s="131">
        <v>39</v>
      </c>
      <c r="V71" s="131">
        <v>45</v>
      </c>
      <c r="W71" s="131">
        <v>32</v>
      </c>
      <c r="X71" s="131">
        <v>10</v>
      </c>
      <c r="Y71" s="131">
        <v>31</v>
      </c>
      <c r="Z71" s="131">
        <v>0</v>
      </c>
      <c r="AA71" s="131">
        <f>SUM(E71:Z71)</f>
        <v>1019</v>
      </c>
    </row>
    <row r="72" spans="1:27" s="44" customFormat="1" ht="15.75" customHeight="1">
      <c r="A72" s="370"/>
      <c r="B72" s="371"/>
      <c r="C72" s="67">
        <v>57</v>
      </c>
      <c r="D72" s="67" t="s">
        <v>522</v>
      </c>
      <c r="E72" s="132">
        <v>25</v>
      </c>
      <c r="F72" s="131">
        <v>32</v>
      </c>
      <c r="G72" s="131">
        <v>47</v>
      </c>
      <c r="H72" s="131">
        <v>54</v>
      </c>
      <c r="I72" s="131">
        <v>67</v>
      </c>
      <c r="J72" s="131">
        <v>64</v>
      </c>
      <c r="K72" s="131">
        <v>94</v>
      </c>
      <c r="L72" s="131">
        <v>98</v>
      </c>
      <c r="M72" s="131">
        <v>117</v>
      </c>
      <c r="N72" s="131">
        <v>121</v>
      </c>
      <c r="O72" s="131">
        <v>112</v>
      </c>
      <c r="P72" s="131">
        <v>136</v>
      </c>
      <c r="Q72" s="131">
        <v>87</v>
      </c>
      <c r="R72" s="131">
        <v>47</v>
      </c>
      <c r="S72" s="131">
        <v>46</v>
      </c>
      <c r="T72" s="131">
        <v>40</v>
      </c>
      <c r="U72" s="131">
        <v>33</v>
      </c>
      <c r="V72" s="131">
        <v>28</v>
      </c>
      <c r="W72" s="131">
        <v>8</v>
      </c>
      <c r="X72" s="131">
        <v>3</v>
      </c>
      <c r="Y72" s="131">
        <v>3</v>
      </c>
      <c r="Z72" s="131">
        <v>0</v>
      </c>
      <c r="AA72" s="131">
        <f>SUM(E72:Z72)</f>
        <v>1262</v>
      </c>
    </row>
    <row r="73" spans="1:27" s="44" customFormat="1" ht="15.75" customHeight="1">
      <c r="A73" s="370"/>
      <c r="B73" s="371"/>
      <c r="C73" s="67">
        <v>58</v>
      </c>
      <c r="D73" s="67" t="s">
        <v>380</v>
      </c>
      <c r="E73" s="131">
        <v>10</v>
      </c>
      <c r="F73" s="131">
        <v>13</v>
      </c>
      <c r="G73" s="131">
        <v>26</v>
      </c>
      <c r="H73" s="131">
        <v>29</v>
      </c>
      <c r="I73" s="131">
        <v>56</v>
      </c>
      <c r="J73" s="131">
        <v>61</v>
      </c>
      <c r="K73" s="131">
        <v>86</v>
      </c>
      <c r="L73" s="131">
        <v>98</v>
      </c>
      <c r="M73" s="131">
        <v>147</v>
      </c>
      <c r="N73" s="131">
        <v>126</v>
      </c>
      <c r="O73" s="131">
        <v>138</v>
      </c>
      <c r="P73" s="131">
        <v>165</v>
      </c>
      <c r="Q73" s="131">
        <v>129</v>
      </c>
      <c r="R73" s="131">
        <v>118</v>
      </c>
      <c r="S73" s="131">
        <v>57</v>
      </c>
      <c r="T73" s="131">
        <v>58</v>
      </c>
      <c r="U73" s="131">
        <v>35</v>
      </c>
      <c r="V73" s="131">
        <v>32</v>
      </c>
      <c r="W73" s="131">
        <v>19</v>
      </c>
      <c r="X73" s="131">
        <v>6</v>
      </c>
      <c r="Y73" s="131">
        <v>3</v>
      </c>
      <c r="Z73" s="131">
        <v>0</v>
      </c>
      <c r="AA73" s="131">
        <f>SUM(E73:Z73)</f>
        <v>1412</v>
      </c>
    </row>
    <row r="74" spans="1:27" s="44" customFormat="1" ht="15.75" customHeight="1">
      <c r="A74" s="370"/>
      <c r="B74" s="371"/>
      <c r="C74" s="67">
        <v>59</v>
      </c>
      <c r="D74" s="67" t="s">
        <v>647</v>
      </c>
      <c r="E74" s="131">
        <v>2</v>
      </c>
      <c r="F74" s="131">
        <v>1</v>
      </c>
      <c r="G74" s="131">
        <v>2</v>
      </c>
      <c r="H74" s="131">
        <v>10</v>
      </c>
      <c r="I74" s="131">
        <v>15</v>
      </c>
      <c r="J74" s="131">
        <v>14</v>
      </c>
      <c r="K74" s="131">
        <v>16</v>
      </c>
      <c r="L74" s="131">
        <v>12</v>
      </c>
      <c r="M74" s="131">
        <v>19</v>
      </c>
      <c r="N74" s="131">
        <v>43</v>
      </c>
      <c r="O74" s="131">
        <v>35</v>
      </c>
      <c r="P74" s="131">
        <v>31</v>
      </c>
      <c r="Q74" s="131">
        <v>20</v>
      </c>
      <c r="R74" s="131">
        <v>12</v>
      </c>
      <c r="S74" s="131">
        <v>9</v>
      </c>
      <c r="T74" s="131">
        <v>17</v>
      </c>
      <c r="U74" s="131">
        <v>10</v>
      </c>
      <c r="V74" s="131">
        <v>9</v>
      </c>
      <c r="W74" s="131">
        <v>6</v>
      </c>
      <c r="X74" s="131">
        <v>0</v>
      </c>
      <c r="Y74" s="131">
        <v>3</v>
      </c>
      <c r="Z74" s="131">
        <v>0</v>
      </c>
      <c r="AA74" s="131">
        <f>SUM(E74:Z74)</f>
        <v>286</v>
      </c>
    </row>
    <row r="75" spans="1:27" s="44" customFormat="1" ht="15.75" customHeight="1">
      <c r="A75" s="370"/>
      <c r="B75" s="371"/>
      <c r="C75" s="67">
        <v>60</v>
      </c>
      <c r="D75" s="67" t="s">
        <v>497</v>
      </c>
      <c r="E75" s="131">
        <v>1</v>
      </c>
      <c r="F75" s="131">
        <v>3</v>
      </c>
      <c r="G75" s="131">
        <v>5</v>
      </c>
      <c r="H75" s="131">
        <v>13</v>
      </c>
      <c r="I75" s="131">
        <v>25</v>
      </c>
      <c r="J75" s="131">
        <v>33</v>
      </c>
      <c r="K75" s="131">
        <v>38</v>
      </c>
      <c r="L75" s="131">
        <v>41</v>
      </c>
      <c r="M75" s="131">
        <v>57</v>
      </c>
      <c r="N75" s="131">
        <v>71</v>
      </c>
      <c r="O75" s="131">
        <v>69</v>
      </c>
      <c r="P75" s="131">
        <v>53</v>
      </c>
      <c r="Q75" s="131">
        <v>56</v>
      </c>
      <c r="R75" s="131">
        <v>42</v>
      </c>
      <c r="S75" s="131">
        <v>42</v>
      </c>
      <c r="T75" s="131">
        <v>49</v>
      </c>
      <c r="U75" s="131">
        <v>46</v>
      </c>
      <c r="V75" s="131">
        <v>26</v>
      </c>
      <c r="W75" s="131">
        <v>11</v>
      </c>
      <c r="X75" s="131">
        <v>7</v>
      </c>
      <c r="Y75" s="131">
        <v>0</v>
      </c>
      <c r="Z75" s="131">
        <v>0</v>
      </c>
      <c r="AA75" s="131">
        <f>SUM(E75:Z75)</f>
        <v>688</v>
      </c>
    </row>
    <row r="76" spans="1:27" s="44" customFormat="1" ht="15.75" customHeight="1">
      <c r="A76" s="370"/>
      <c r="B76" s="371"/>
      <c r="C76" s="67">
        <v>61</v>
      </c>
      <c r="D76" s="67" t="s">
        <v>725</v>
      </c>
      <c r="E76" s="131">
        <v>1</v>
      </c>
      <c r="F76" s="131">
        <v>8</v>
      </c>
      <c r="G76" s="131">
        <v>22</v>
      </c>
      <c r="H76" s="131">
        <v>37</v>
      </c>
      <c r="I76" s="131">
        <v>37</v>
      </c>
      <c r="J76" s="131">
        <v>38</v>
      </c>
      <c r="K76" s="131">
        <v>56</v>
      </c>
      <c r="L76" s="131">
        <v>54</v>
      </c>
      <c r="M76" s="131">
        <v>65</v>
      </c>
      <c r="N76" s="131">
        <v>61</v>
      </c>
      <c r="O76" s="131">
        <v>87</v>
      </c>
      <c r="P76" s="131">
        <v>84</v>
      </c>
      <c r="Q76" s="131">
        <v>64</v>
      </c>
      <c r="R76" s="131">
        <v>48</v>
      </c>
      <c r="S76" s="131">
        <v>31</v>
      </c>
      <c r="T76" s="131">
        <v>30</v>
      </c>
      <c r="U76" s="131">
        <v>23</v>
      </c>
      <c r="V76" s="131">
        <v>21</v>
      </c>
      <c r="W76" s="131">
        <v>3</v>
      </c>
      <c r="X76" s="131">
        <v>2</v>
      </c>
      <c r="Y76" s="131">
        <v>39</v>
      </c>
      <c r="Z76" s="131">
        <v>0</v>
      </c>
      <c r="AA76" s="131">
        <f>SUM(E76:Z76)</f>
        <v>811</v>
      </c>
    </row>
    <row r="77" spans="1:27" ht="15.75" customHeight="1">
      <c r="A77" s="370"/>
      <c r="B77" s="371"/>
      <c r="C77" s="366" t="s">
        <v>692</v>
      </c>
      <c r="D77" s="367"/>
      <c r="E77" s="131">
        <f>SUM(E71:E76)</f>
        <v>41</v>
      </c>
      <c r="F77" s="131">
        <f>SUM(F71:F76)</f>
        <v>61</v>
      </c>
      <c r="G77" s="131">
        <f>SUM(G71:G76)</f>
        <v>115</v>
      </c>
      <c r="H77" s="131">
        <f>SUM(H71:H76)</f>
        <v>158</v>
      </c>
      <c r="I77" s="131">
        <f>SUM(I71:I76)</f>
        <v>231</v>
      </c>
      <c r="J77" s="131">
        <f>SUM(J71:J76)</f>
        <v>240</v>
      </c>
      <c r="K77" s="131">
        <f>SUM(K71:K76)</f>
        <v>334</v>
      </c>
      <c r="L77" s="131">
        <f>SUM(L71:L76)</f>
        <v>360</v>
      </c>
      <c r="M77" s="131">
        <f>SUM(M71:M76)</f>
        <v>487</v>
      </c>
      <c r="N77" s="131">
        <f>SUM(N71:N76)</f>
        <v>512</v>
      </c>
      <c r="O77" s="131">
        <f>SUM(O71:O76)</f>
        <v>552</v>
      </c>
      <c r="P77" s="131">
        <f>SUM(P71:P76)</f>
        <v>576</v>
      </c>
      <c r="Q77" s="131">
        <f>SUM(Q71:Q76)</f>
        <v>455</v>
      </c>
      <c r="R77" s="131">
        <f>SUM(R71:R76)</f>
        <v>331</v>
      </c>
      <c r="S77" s="131">
        <f>SUM(S71:S76)</f>
        <v>236</v>
      </c>
      <c r="T77" s="131">
        <f>SUM(T71:T76)</f>
        <v>256</v>
      </c>
      <c r="U77" s="131">
        <f>SUM(U71:U76)</f>
        <v>186</v>
      </c>
      <c r="V77" s="131">
        <f>SUM(V71:V76)</f>
        <v>161</v>
      </c>
      <c r="W77" s="131">
        <f>SUM(W71:W76)</f>
        <v>79</v>
      </c>
      <c r="X77" s="131">
        <f>SUM(X71:X76)</f>
        <v>28</v>
      </c>
      <c r="Y77" s="131">
        <f>SUM(Y71:Y76)</f>
        <v>79</v>
      </c>
      <c r="Z77" s="131">
        <f>SUM(Z71:Z76)</f>
        <v>0</v>
      </c>
      <c r="AA77" s="131">
        <f>SUM(AA71:AA76)</f>
        <v>5478</v>
      </c>
    </row>
    <row r="78" spans="1:27" ht="15.75" customHeight="1">
      <c r="A78" s="370"/>
      <c r="B78" s="368" t="s">
        <v>486</v>
      </c>
      <c r="C78" s="368"/>
      <c r="D78" s="369"/>
      <c r="E78" s="131">
        <f>E77+E70+E63+E56</f>
        <v>227</v>
      </c>
      <c r="F78" s="131">
        <f>F77+F70+F63+F56</f>
        <v>414</v>
      </c>
      <c r="G78" s="131">
        <f>G77+G70+G63+G56</f>
        <v>574</v>
      </c>
      <c r="H78" s="131">
        <f>H77+H70+H63+H56</f>
        <v>986</v>
      </c>
      <c r="I78" s="131">
        <f>I77+I70+I63+I56</f>
        <v>1250</v>
      </c>
      <c r="J78" s="131">
        <f>J77+J70+J63+J56</f>
        <v>1325</v>
      </c>
      <c r="K78" s="131">
        <f>K77+K70+K63+K56</f>
        <v>1786</v>
      </c>
      <c r="L78" s="131">
        <f>L77+L70+L63+L56</f>
        <v>1931</v>
      </c>
      <c r="M78" s="131">
        <f>M77+M70+M63+M56</f>
        <v>2244</v>
      </c>
      <c r="N78" s="131">
        <f>N77+N70+N63+N56</f>
        <v>2725</v>
      </c>
      <c r="O78" s="131">
        <f>O77+O70+O63+O56</f>
        <v>2841</v>
      </c>
      <c r="P78" s="131">
        <f>P77+P70+P63+P56</f>
        <v>2761</v>
      </c>
      <c r="Q78" s="131">
        <f>Q77+Q70+Q63+Q56</f>
        <v>2235</v>
      </c>
      <c r="R78" s="131">
        <f>R77+R70+R63+R56</f>
        <v>1534</v>
      </c>
      <c r="S78" s="131">
        <f>S77+S70+S63+S56</f>
        <v>1227</v>
      </c>
      <c r="T78" s="131">
        <f>T77+T70+T63+T56</f>
        <v>1085</v>
      </c>
      <c r="U78" s="131">
        <f>U77+U70+U63+U56</f>
        <v>822</v>
      </c>
      <c r="V78" s="131">
        <f>V77+V70+V63+V56</f>
        <v>613</v>
      </c>
      <c r="W78" s="131">
        <f>W77+W70+W63+W56</f>
        <v>311</v>
      </c>
      <c r="X78" s="131">
        <f>X77+X70+X63+X56</f>
        <v>126</v>
      </c>
      <c r="Y78" s="131">
        <f>Y77+Y70+Y63+Y56</f>
        <v>212</v>
      </c>
      <c r="Z78" s="131">
        <f>Z77+Z70+Z63+Z56</f>
        <v>1</v>
      </c>
      <c r="AA78" s="131">
        <f>AA77+AA70+AA63+AA56</f>
        <v>27230</v>
      </c>
    </row>
    <row r="79" spans="1:27" ht="15.75" customHeight="1">
      <c r="A79" s="370" t="s">
        <v>757</v>
      </c>
      <c r="B79" s="371" t="s">
        <v>381</v>
      </c>
      <c r="C79" s="67">
        <v>62</v>
      </c>
      <c r="D79" s="67" t="s">
        <v>470</v>
      </c>
      <c r="E79" s="131">
        <v>10</v>
      </c>
      <c r="F79" s="131">
        <v>16</v>
      </c>
      <c r="G79" s="131">
        <v>28</v>
      </c>
      <c r="H79" s="131">
        <v>40</v>
      </c>
      <c r="I79" s="131">
        <v>52</v>
      </c>
      <c r="J79" s="131">
        <v>53</v>
      </c>
      <c r="K79" s="131">
        <v>97</v>
      </c>
      <c r="L79" s="131">
        <v>105</v>
      </c>
      <c r="M79" s="131">
        <v>143</v>
      </c>
      <c r="N79" s="131">
        <v>152</v>
      </c>
      <c r="O79" s="131">
        <v>156</v>
      </c>
      <c r="P79" s="131">
        <v>165</v>
      </c>
      <c r="Q79" s="131">
        <v>109</v>
      </c>
      <c r="R79" s="131">
        <v>103</v>
      </c>
      <c r="S79" s="131">
        <v>61</v>
      </c>
      <c r="T79" s="131">
        <v>78</v>
      </c>
      <c r="U79" s="131">
        <v>50</v>
      </c>
      <c r="V79" s="131">
        <v>34</v>
      </c>
      <c r="W79" s="131">
        <v>27</v>
      </c>
      <c r="X79" s="131">
        <v>7</v>
      </c>
      <c r="Y79" s="131">
        <v>7</v>
      </c>
      <c r="Z79" s="131">
        <v>0</v>
      </c>
      <c r="AA79" s="131">
        <f>SUM(E79:Z79)</f>
        <v>1493</v>
      </c>
    </row>
    <row r="80" spans="1:27" ht="15.75" customHeight="1">
      <c r="A80" s="370"/>
      <c r="B80" s="371"/>
      <c r="C80" s="67">
        <v>63</v>
      </c>
      <c r="D80" s="67" t="s">
        <v>521</v>
      </c>
      <c r="E80" s="131">
        <v>10</v>
      </c>
      <c r="F80" s="131">
        <v>18</v>
      </c>
      <c r="G80" s="131">
        <v>27</v>
      </c>
      <c r="H80" s="131">
        <v>46</v>
      </c>
      <c r="I80" s="131">
        <v>76</v>
      </c>
      <c r="J80" s="131">
        <v>82</v>
      </c>
      <c r="K80" s="131">
        <v>134</v>
      </c>
      <c r="L80" s="131">
        <v>112</v>
      </c>
      <c r="M80" s="131">
        <v>94</v>
      </c>
      <c r="N80" s="131">
        <v>137</v>
      </c>
      <c r="O80" s="131">
        <v>135</v>
      </c>
      <c r="P80" s="131">
        <v>158</v>
      </c>
      <c r="Q80" s="131">
        <v>107</v>
      </c>
      <c r="R80" s="131">
        <v>75</v>
      </c>
      <c r="S80" s="131">
        <v>46</v>
      </c>
      <c r="T80" s="131">
        <v>35</v>
      </c>
      <c r="U80" s="131">
        <v>26</v>
      </c>
      <c r="V80" s="131">
        <v>15</v>
      </c>
      <c r="W80" s="131">
        <v>14</v>
      </c>
      <c r="X80" s="131">
        <v>3</v>
      </c>
      <c r="Y80" s="131">
        <v>2</v>
      </c>
      <c r="Z80" s="131">
        <v>0</v>
      </c>
      <c r="AA80" s="131">
        <f>SUM(E80:Z80)</f>
        <v>1352</v>
      </c>
    </row>
    <row r="81" spans="1:27" ht="15.75" customHeight="1">
      <c r="A81" s="370"/>
      <c r="B81" s="371"/>
      <c r="C81" s="67">
        <v>64</v>
      </c>
      <c r="D81" s="67" t="s">
        <v>403</v>
      </c>
      <c r="E81" s="131">
        <v>11</v>
      </c>
      <c r="F81" s="131">
        <v>34</v>
      </c>
      <c r="G81" s="131">
        <v>32</v>
      </c>
      <c r="H81" s="131">
        <v>50</v>
      </c>
      <c r="I81" s="131">
        <v>55</v>
      </c>
      <c r="J81" s="131">
        <v>67</v>
      </c>
      <c r="K81" s="131">
        <v>78</v>
      </c>
      <c r="L81" s="131">
        <v>109</v>
      </c>
      <c r="M81" s="131">
        <v>124</v>
      </c>
      <c r="N81" s="131">
        <v>137</v>
      </c>
      <c r="O81" s="131">
        <v>122</v>
      </c>
      <c r="P81" s="131">
        <v>134</v>
      </c>
      <c r="Q81" s="131">
        <v>99</v>
      </c>
      <c r="R81" s="131">
        <v>63</v>
      </c>
      <c r="S81" s="131">
        <v>33</v>
      </c>
      <c r="T81" s="131">
        <v>14</v>
      </c>
      <c r="U81" s="131">
        <v>19</v>
      </c>
      <c r="V81" s="131">
        <v>18</v>
      </c>
      <c r="W81" s="131">
        <v>13</v>
      </c>
      <c r="X81" s="131">
        <v>0</v>
      </c>
      <c r="Y81" s="131">
        <v>1</v>
      </c>
      <c r="Z81" s="131">
        <v>0</v>
      </c>
      <c r="AA81" s="131">
        <f>SUM(E81:Z81)</f>
        <v>1213</v>
      </c>
    </row>
    <row r="82" spans="1:27" ht="15.75" customHeight="1">
      <c r="A82" s="370"/>
      <c r="B82" s="371"/>
      <c r="C82" s="67">
        <v>65</v>
      </c>
      <c r="D82" s="67" t="s">
        <v>318</v>
      </c>
      <c r="E82" s="131">
        <v>22</v>
      </c>
      <c r="F82" s="131">
        <v>21</v>
      </c>
      <c r="G82" s="131">
        <v>27</v>
      </c>
      <c r="H82" s="131">
        <v>35</v>
      </c>
      <c r="I82" s="131">
        <v>47</v>
      </c>
      <c r="J82" s="131">
        <v>80</v>
      </c>
      <c r="K82" s="131">
        <v>128</v>
      </c>
      <c r="L82" s="131">
        <v>119</v>
      </c>
      <c r="M82" s="131">
        <v>151</v>
      </c>
      <c r="N82" s="131">
        <v>157</v>
      </c>
      <c r="O82" s="131">
        <v>173</v>
      </c>
      <c r="P82" s="131">
        <v>182</v>
      </c>
      <c r="Q82" s="131">
        <v>164</v>
      </c>
      <c r="R82" s="131">
        <v>102</v>
      </c>
      <c r="S82" s="131">
        <v>69</v>
      </c>
      <c r="T82" s="131">
        <v>56</v>
      </c>
      <c r="U82" s="131">
        <v>44</v>
      </c>
      <c r="V82" s="131">
        <v>35</v>
      </c>
      <c r="W82" s="131">
        <v>12</v>
      </c>
      <c r="X82" s="131">
        <v>2</v>
      </c>
      <c r="Y82" s="131">
        <v>9</v>
      </c>
      <c r="Z82" s="131">
        <v>0</v>
      </c>
      <c r="AA82" s="131">
        <f>SUM(E82:Z82)</f>
        <v>1635</v>
      </c>
    </row>
    <row r="83" spans="1:27" ht="15.75" customHeight="1">
      <c r="A83" s="370"/>
      <c r="B83" s="371"/>
      <c r="C83" s="67">
        <v>66</v>
      </c>
      <c r="D83" s="79" t="s">
        <v>722</v>
      </c>
      <c r="E83" s="131"/>
      <c r="F83" s="131"/>
      <c r="G83" s="131"/>
      <c r="H83" s="131"/>
      <c r="I83" s="131"/>
      <c r="J83" s="131"/>
      <c r="K83" s="131"/>
      <c r="L83" s="131">
        <v>4</v>
      </c>
      <c r="M83" s="131">
        <v>7</v>
      </c>
      <c r="N83" s="131">
        <v>3</v>
      </c>
      <c r="O83" s="131">
        <v>4</v>
      </c>
      <c r="P83" s="131">
        <v>2</v>
      </c>
      <c r="Q83" s="131"/>
      <c r="R83" s="131"/>
      <c r="S83" s="131"/>
      <c r="T83" s="131"/>
      <c r="U83" s="131"/>
      <c r="V83" s="131"/>
      <c r="W83" s="131"/>
      <c r="X83" s="131"/>
      <c r="Y83" s="131"/>
      <c r="Z83" s="131"/>
      <c r="AA83" s="131">
        <f>SUM(E83:Z83)</f>
        <v>20</v>
      </c>
    </row>
    <row r="84" spans="1:27" ht="15.75" customHeight="1">
      <c r="A84" s="370"/>
      <c r="B84" s="371"/>
      <c r="C84" s="367" t="s">
        <v>692</v>
      </c>
      <c r="D84" s="373"/>
      <c r="E84" s="131">
        <f>SUM(E79:E83)</f>
        <v>53</v>
      </c>
      <c r="F84" s="131">
        <f>SUM(F79:F83)</f>
        <v>89</v>
      </c>
      <c r="G84" s="131">
        <f>SUM(G79:G83)</f>
        <v>114</v>
      </c>
      <c r="H84" s="131">
        <f>SUM(H79:H83)</f>
        <v>171</v>
      </c>
      <c r="I84" s="131">
        <f>SUM(I79:I83)</f>
        <v>230</v>
      </c>
      <c r="J84" s="131">
        <f>SUM(J79:J83)</f>
        <v>282</v>
      </c>
      <c r="K84" s="131">
        <f>SUM(K79:K83)</f>
        <v>437</v>
      </c>
      <c r="L84" s="131">
        <f>SUM(L79:L83)</f>
        <v>449</v>
      </c>
      <c r="M84" s="131">
        <f>SUM(M79:M83)</f>
        <v>519</v>
      </c>
      <c r="N84" s="131">
        <f>SUM(N79:N83)</f>
        <v>586</v>
      </c>
      <c r="O84" s="131">
        <f>SUM(O79:O83)</f>
        <v>590</v>
      </c>
      <c r="P84" s="131">
        <f>SUM(P79:P83)</f>
        <v>641</v>
      </c>
      <c r="Q84" s="131">
        <f>SUM(Q79:Q83)</f>
        <v>479</v>
      </c>
      <c r="R84" s="131">
        <f>SUM(R79:R83)</f>
        <v>343</v>
      </c>
      <c r="S84" s="131">
        <f>SUM(S79:S83)</f>
        <v>209</v>
      </c>
      <c r="T84" s="131">
        <f>SUM(T79:T83)</f>
        <v>183</v>
      </c>
      <c r="U84" s="131">
        <f>SUM(U79:U83)</f>
        <v>139</v>
      </c>
      <c r="V84" s="131">
        <f>SUM(V79:V83)</f>
        <v>102</v>
      </c>
      <c r="W84" s="131">
        <f>SUM(W79:W83)</f>
        <v>66</v>
      </c>
      <c r="X84" s="131">
        <f>SUM(X79:X83)</f>
        <v>12</v>
      </c>
      <c r="Y84" s="131">
        <f>SUM(Y79:Y83)</f>
        <v>19</v>
      </c>
      <c r="Z84" s="131">
        <f>SUM(Z79:Z83)</f>
        <v>0</v>
      </c>
      <c r="AA84" s="131">
        <f>SUM(AA79:AA83)</f>
        <v>5713</v>
      </c>
    </row>
    <row r="85" spans="1:27" ht="15.75" customHeight="1">
      <c r="A85" s="370"/>
      <c r="B85" s="371" t="s">
        <v>358</v>
      </c>
      <c r="C85" s="67">
        <v>67</v>
      </c>
      <c r="D85" s="67" t="s">
        <v>515</v>
      </c>
      <c r="E85" s="131">
        <v>9</v>
      </c>
      <c r="F85" s="131">
        <v>7</v>
      </c>
      <c r="G85" s="131">
        <v>10</v>
      </c>
      <c r="H85" s="131">
        <v>16</v>
      </c>
      <c r="I85" s="131">
        <v>25</v>
      </c>
      <c r="J85" s="131">
        <v>28</v>
      </c>
      <c r="K85" s="131">
        <v>25</v>
      </c>
      <c r="L85" s="131">
        <v>22</v>
      </c>
      <c r="M85" s="131">
        <v>16</v>
      </c>
      <c r="N85" s="131">
        <v>27</v>
      </c>
      <c r="O85" s="131">
        <v>31</v>
      </c>
      <c r="P85" s="131">
        <v>41</v>
      </c>
      <c r="Q85" s="131">
        <v>39</v>
      </c>
      <c r="R85" s="131">
        <v>42</v>
      </c>
      <c r="S85" s="131">
        <v>41</v>
      </c>
      <c r="T85" s="131">
        <v>40</v>
      </c>
      <c r="U85" s="131">
        <v>28</v>
      </c>
      <c r="V85" s="131">
        <v>24</v>
      </c>
      <c r="W85" s="131">
        <v>9</v>
      </c>
      <c r="X85" s="131">
        <v>3</v>
      </c>
      <c r="Y85" s="131">
        <v>0</v>
      </c>
      <c r="Z85" s="131">
        <v>0</v>
      </c>
      <c r="AA85" s="131">
        <f>SUM(E85:Z85)</f>
        <v>483</v>
      </c>
    </row>
    <row r="86" spans="1:27" ht="15.75" customHeight="1">
      <c r="A86" s="370"/>
      <c r="B86" s="371"/>
      <c r="C86" s="67">
        <v>68</v>
      </c>
      <c r="D86" s="67" t="s">
        <v>454</v>
      </c>
      <c r="E86" s="131">
        <v>61</v>
      </c>
      <c r="F86" s="131">
        <v>79</v>
      </c>
      <c r="G86" s="131">
        <v>82</v>
      </c>
      <c r="H86" s="131">
        <v>120</v>
      </c>
      <c r="I86" s="131">
        <v>116</v>
      </c>
      <c r="J86" s="131">
        <v>145</v>
      </c>
      <c r="K86" s="131">
        <v>240</v>
      </c>
      <c r="L86" s="131">
        <v>214</v>
      </c>
      <c r="M86" s="131">
        <v>287</v>
      </c>
      <c r="N86" s="131">
        <v>252</v>
      </c>
      <c r="O86" s="131">
        <v>206</v>
      </c>
      <c r="P86" s="131">
        <v>239</v>
      </c>
      <c r="Q86" s="131">
        <v>150</v>
      </c>
      <c r="R86" s="131">
        <v>68</v>
      </c>
      <c r="S86" s="131">
        <v>46</v>
      </c>
      <c r="T86" s="131">
        <v>32</v>
      </c>
      <c r="U86" s="131">
        <v>31</v>
      </c>
      <c r="V86" s="131">
        <v>30</v>
      </c>
      <c r="W86" s="131">
        <v>9</v>
      </c>
      <c r="X86" s="131">
        <v>7</v>
      </c>
      <c r="Y86" s="131">
        <v>0</v>
      </c>
      <c r="Z86" s="131">
        <v>0</v>
      </c>
      <c r="AA86" s="131">
        <f>SUM(E86:Z86)</f>
        <v>2414</v>
      </c>
    </row>
    <row r="87" spans="1:27" ht="15.75" customHeight="1">
      <c r="A87" s="370"/>
      <c r="B87" s="371"/>
      <c r="C87" s="67">
        <v>69</v>
      </c>
      <c r="D87" s="67" t="s">
        <v>495</v>
      </c>
      <c r="E87" s="131">
        <v>38</v>
      </c>
      <c r="F87" s="131">
        <v>50</v>
      </c>
      <c r="G87" s="131">
        <v>67</v>
      </c>
      <c r="H87" s="131">
        <v>94</v>
      </c>
      <c r="I87" s="131">
        <v>123</v>
      </c>
      <c r="J87" s="131">
        <v>164</v>
      </c>
      <c r="K87" s="131">
        <v>229</v>
      </c>
      <c r="L87" s="131">
        <v>222</v>
      </c>
      <c r="M87" s="131">
        <v>200</v>
      </c>
      <c r="N87" s="131">
        <v>245</v>
      </c>
      <c r="O87" s="131">
        <v>286</v>
      </c>
      <c r="P87" s="131">
        <v>328</v>
      </c>
      <c r="Q87" s="131">
        <v>140</v>
      </c>
      <c r="R87" s="131">
        <v>72</v>
      </c>
      <c r="S87" s="131">
        <v>32</v>
      </c>
      <c r="T87" s="131">
        <v>33</v>
      </c>
      <c r="U87" s="131">
        <v>23</v>
      </c>
      <c r="V87" s="131">
        <v>22</v>
      </c>
      <c r="W87" s="131">
        <v>17</v>
      </c>
      <c r="X87" s="131">
        <v>5</v>
      </c>
      <c r="Y87" s="131">
        <v>2</v>
      </c>
      <c r="Z87" s="131">
        <v>0</v>
      </c>
      <c r="AA87" s="131">
        <f>SUM(E87:Z87)</f>
        <v>2392</v>
      </c>
    </row>
    <row r="88" spans="1:27" ht="15.75" customHeight="1">
      <c r="A88" s="370"/>
      <c r="B88" s="371"/>
      <c r="C88" s="67">
        <v>70</v>
      </c>
      <c r="D88" s="67" t="s">
        <v>364</v>
      </c>
      <c r="E88" s="131">
        <v>22</v>
      </c>
      <c r="F88" s="131">
        <v>28</v>
      </c>
      <c r="G88" s="131">
        <v>38</v>
      </c>
      <c r="H88" s="131">
        <v>118</v>
      </c>
      <c r="I88" s="131">
        <v>147</v>
      </c>
      <c r="J88" s="131">
        <v>255</v>
      </c>
      <c r="K88" s="131">
        <v>212</v>
      </c>
      <c r="L88" s="131">
        <v>108</v>
      </c>
      <c r="M88" s="131">
        <v>127</v>
      </c>
      <c r="N88" s="131">
        <v>170</v>
      </c>
      <c r="O88" s="131">
        <v>187</v>
      </c>
      <c r="P88" s="131">
        <v>155</v>
      </c>
      <c r="Q88" s="131">
        <v>101</v>
      </c>
      <c r="R88" s="131">
        <v>46</v>
      </c>
      <c r="S88" s="131">
        <v>47</v>
      </c>
      <c r="T88" s="131">
        <v>31</v>
      </c>
      <c r="U88" s="131">
        <v>29</v>
      </c>
      <c r="V88" s="131">
        <v>15</v>
      </c>
      <c r="W88" s="131">
        <v>7</v>
      </c>
      <c r="X88" s="131">
        <v>3</v>
      </c>
      <c r="Y88" s="131">
        <v>1</v>
      </c>
      <c r="Z88" s="131">
        <v>0</v>
      </c>
      <c r="AA88" s="131">
        <f>SUM(E88:Z88)</f>
        <v>1847</v>
      </c>
    </row>
    <row r="89" spans="1:27" ht="15.75" customHeight="1">
      <c r="A89" s="370"/>
      <c r="B89" s="371"/>
      <c r="C89" s="67">
        <v>71</v>
      </c>
      <c r="D89" s="67" t="s">
        <v>723</v>
      </c>
      <c r="E89" s="131">
        <v>22</v>
      </c>
      <c r="F89" s="131">
        <v>30</v>
      </c>
      <c r="G89" s="131">
        <v>50</v>
      </c>
      <c r="H89" s="131">
        <v>95</v>
      </c>
      <c r="I89" s="131">
        <v>116</v>
      </c>
      <c r="J89" s="131">
        <v>92</v>
      </c>
      <c r="K89" s="131">
        <v>120</v>
      </c>
      <c r="L89" s="131">
        <v>115</v>
      </c>
      <c r="M89" s="131">
        <v>186</v>
      </c>
      <c r="N89" s="131">
        <v>178</v>
      </c>
      <c r="O89" s="131">
        <v>160</v>
      </c>
      <c r="P89" s="131">
        <v>114</v>
      </c>
      <c r="Q89" s="131">
        <v>52</v>
      </c>
      <c r="R89" s="131">
        <v>18</v>
      </c>
      <c r="S89" s="131">
        <v>19</v>
      </c>
      <c r="T89" s="131">
        <v>13</v>
      </c>
      <c r="U89" s="131">
        <v>13</v>
      </c>
      <c r="V89" s="131">
        <v>12</v>
      </c>
      <c r="W89" s="131">
        <v>8</v>
      </c>
      <c r="X89" s="131">
        <v>3</v>
      </c>
      <c r="Y89" s="131">
        <v>4</v>
      </c>
      <c r="Z89" s="131">
        <v>0</v>
      </c>
      <c r="AA89" s="131">
        <f>SUM(E89:Z89)</f>
        <v>1420</v>
      </c>
    </row>
    <row r="90" spans="1:27" ht="15.75" customHeight="1">
      <c r="A90" s="370"/>
      <c r="B90" s="371"/>
      <c r="C90" s="67">
        <v>72</v>
      </c>
      <c r="D90" s="67" t="s">
        <v>361</v>
      </c>
      <c r="E90" s="131">
        <v>8</v>
      </c>
      <c r="F90" s="131">
        <v>11</v>
      </c>
      <c r="G90" s="131">
        <v>10</v>
      </c>
      <c r="H90" s="131">
        <v>17</v>
      </c>
      <c r="I90" s="131">
        <v>30</v>
      </c>
      <c r="J90" s="131">
        <v>21</v>
      </c>
      <c r="K90" s="131">
        <v>25</v>
      </c>
      <c r="L90" s="131">
        <v>41</v>
      </c>
      <c r="M90" s="131">
        <v>49</v>
      </c>
      <c r="N90" s="131">
        <v>60</v>
      </c>
      <c r="O90" s="131">
        <v>42</v>
      </c>
      <c r="P90" s="131">
        <v>36</v>
      </c>
      <c r="Q90" s="131">
        <v>38</v>
      </c>
      <c r="R90" s="131">
        <v>32</v>
      </c>
      <c r="S90" s="131">
        <v>20</v>
      </c>
      <c r="T90" s="131">
        <v>22</v>
      </c>
      <c r="U90" s="131">
        <v>20</v>
      </c>
      <c r="V90" s="131">
        <v>8</v>
      </c>
      <c r="W90" s="131">
        <v>5</v>
      </c>
      <c r="X90" s="131">
        <v>0</v>
      </c>
      <c r="Y90" s="131">
        <v>1</v>
      </c>
      <c r="Z90" s="131">
        <v>0</v>
      </c>
      <c r="AA90" s="131">
        <f>SUM(E90:Z90)</f>
        <v>496</v>
      </c>
    </row>
    <row r="91" spans="1:27" ht="15.75" customHeight="1">
      <c r="A91" s="370"/>
      <c r="B91" s="371"/>
      <c r="C91" s="67">
        <v>73</v>
      </c>
      <c r="D91" s="67" t="s">
        <v>514</v>
      </c>
      <c r="E91" s="131">
        <v>1</v>
      </c>
      <c r="F91" s="131">
        <v>7</v>
      </c>
      <c r="G91" s="131">
        <v>5</v>
      </c>
      <c r="H91" s="131">
        <v>11</v>
      </c>
      <c r="I91" s="131">
        <v>9</v>
      </c>
      <c r="J91" s="131">
        <v>13</v>
      </c>
      <c r="K91" s="131">
        <v>16</v>
      </c>
      <c r="L91" s="131">
        <v>23</v>
      </c>
      <c r="M91" s="131">
        <v>14</v>
      </c>
      <c r="N91" s="131">
        <v>32</v>
      </c>
      <c r="O91" s="131">
        <v>11</v>
      </c>
      <c r="P91" s="131">
        <v>23</v>
      </c>
      <c r="Q91" s="131">
        <v>24</v>
      </c>
      <c r="R91" s="131">
        <v>10</v>
      </c>
      <c r="S91" s="131">
        <v>14</v>
      </c>
      <c r="T91" s="131">
        <v>10</v>
      </c>
      <c r="U91" s="131">
        <v>3</v>
      </c>
      <c r="V91" s="131">
        <v>4</v>
      </c>
      <c r="W91" s="131">
        <v>4</v>
      </c>
      <c r="X91" s="131">
        <v>3</v>
      </c>
      <c r="Y91" s="131">
        <v>0</v>
      </c>
      <c r="Z91" s="131">
        <v>0</v>
      </c>
      <c r="AA91" s="131">
        <f>SUM(E91:Z91)</f>
        <v>237</v>
      </c>
    </row>
    <row r="92" spans="1:27" ht="15.75" customHeight="1">
      <c r="A92" s="370"/>
      <c r="B92" s="371"/>
      <c r="C92" s="367" t="s">
        <v>692</v>
      </c>
      <c r="D92" s="373"/>
      <c r="E92" s="131">
        <f>SUM(E85:E91)</f>
        <v>161</v>
      </c>
      <c r="F92" s="131">
        <f>SUM(F85:F91)</f>
        <v>212</v>
      </c>
      <c r="G92" s="131">
        <f>SUM(G85:G91)</f>
        <v>262</v>
      </c>
      <c r="H92" s="131">
        <f>SUM(H85:H91)</f>
        <v>471</v>
      </c>
      <c r="I92" s="131">
        <f>SUM(I85:I91)</f>
        <v>566</v>
      </c>
      <c r="J92" s="131">
        <f>SUM(J85:J91)</f>
        <v>718</v>
      </c>
      <c r="K92" s="131">
        <f>SUM(K85:K91)</f>
        <v>867</v>
      </c>
      <c r="L92" s="131">
        <f>SUM(L85:L91)</f>
        <v>745</v>
      </c>
      <c r="M92" s="131">
        <f>SUM(M85:M91)</f>
        <v>879</v>
      </c>
      <c r="N92" s="131">
        <f>SUM(N85:N91)</f>
        <v>964</v>
      </c>
      <c r="O92" s="131">
        <f>SUM(O85:O91)</f>
        <v>923</v>
      </c>
      <c r="P92" s="131">
        <f>SUM(P85:P91)</f>
        <v>936</v>
      </c>
      <c r="Q92" s="131">
        <f>SUM(Q85:Q91)</f>
        <v>544</v>
      </c>
      <c r="R92" s="131">
        <f>SUM(R85:R91)</f>
        <v>288</v>
      </c>
      <c r="S92" s="131">
        <f>SUM(S85:S91)</f>
        <v>219</v>
      </c>
      <c r="T92" s="131">
        <f>SUM(T85:T91)</f>
        <v>181</v>
      </c>
      <c r="U92" s="131">
        <f>SUM(U85:U91)</f>
        <v>147</v>
      </c>
      <c r="V92" s="131">
        <f>SUM(V85:V91)</f>
        <v>115</v>
      </c>
      <c r="W92" s="131">
        <f>SUM(W85:W91)</f>
        <v>59</v>
      </c>
      <c r="X92" s="131">
        <f>SUM(X85:X91)</f>
        <v>24</v>
      </c>
      <c r="Y92" s="131">
        <f>SUM(Y85:Y91)</f>
        <v>8</v>
      </c>
      <c r="Z92" s="131">
        <f>SUM(Z85:Z91)</f>
        <v>0</v>
      </c>
      <c r="AA92" s="131">
        <f>SUM(AA85:AA91)</f>
        <v>9289</v>
      </c>
    </row>
    <row r="93" spans="1:27" ht="17.25" customHeight="1">
      <c r="A93" s="370"/>
      <c r="B93" s="369" t="s">
        <v>486</v>
      </c>
      <c r="C93" s="310"/>
      <c r="D93" s="310"/>
      <c r="E93" s="131">
        <f>E92+E84</f>
        <v>214</v>
      </c>
      <c r="F93" s="131">
        <f>F92+F84</f>
        <v>301</v>
      </c>
      <c r="G93" s="131">
        <f>G92+G84</f>
        <v>376</v>
      </c>
      <c r="H93" s="131">
        <f>H92+H84</f>
        <v>642</v>
      </c>
      <c r="I93" s="131">
        <f>I92+I84</f>
        <v>796</v>
      </c>
      <c r="J93" s="131">
        <f>J92+J84</f>
        <v>1000</v>
      </c>
      <c r="K93" s="131">
        <f>K92+K84</f>
        <v>1304</v>
      </c>
      <c r="L93" s="131">
        <f>L92+L84</f>
        <v>1194</v>
      </c>
      <c r="M93" s="131">
        <f>M92+M84</f>
        <v>1398</v>
      </c>
      <c r="N93" s="131">
        <f>N92+N84</f>
        <v>1550</v>
      </c>
      <c r="O93" s="131">
        <f>O92+O84</f>
        <v>1513</v>
      </c>
      <c r="P93" s="131">
        <f>P92+P84</f>
        <v>1577</v>
      </c>
      <c r="Q93" s="131">
        <f>Q92+Q84</f>
        <v>1023</v>
      </c>
      <c r="R93" s="131">
        <f>R92+R84</f>
        <v>631</v>
      </c>
      <c r="S93" s="131">
        <f>S92+S84</f>
        <v>428</v>
      </c>
      <c r="T93" s="131">
        <f>T92+T84</f>
        <v>364</v>
      </c>
      <c r="U93" s="131">
        <f>U92+U84</f>
        <v>286</v>
      </c>
      <c r="V93" s="131">
        <f>V92+V84</f>
        <v>217</v>
      </c>
      <c r="W93" s="131">
        <f>W92+W84</f>
        <v>125</v>
      </c>
      <c r="X93" s="131">
        <f>X92+X84</f>
        <v>36</v>
      </c>
      <c r="Y93" s="131">
        <f>Y92+Y84</f>
        <v>27</v>
      </c>
      <c r="Z93" s="131">
        <f>Z92+Z84</f>
        <v>0</v>
      </c>
      <c r="AA93" s="131">
        <f>AA92+AA84</f>
        <v>15002</v>
      </c>
    </row>
    <row r="94" spans="1:27" ht="15" customHeight="1">
      <c r="A94" s="373" t="s">
        <v>604</v>
      </c>
      <c r="B94" s="373"/>
      <c r="C94" s="373"/>
      <c r="D94" s="373"/>
      <c r="E94" s="131"/>
      <c r="F94" s="131"/>
      <c r="G94" s="131"/>
      <c r="H94" s="131"/>
      <c r="I94" s="131"/>
      <c r="J94" s="131"/>
      <c r="K94" s="131"/>
      <c r="L94" s="131"/>
      <c r="M94" s="131"/>
      <c r="N94" s="131"/>
      <c r="O94" s="131"/>
      <c r="P94" s="131"/>
      <c r="Q94" s="131"/>
      <c r="R94" s="131"/>
      <c r="S94" s="131"/>
      <c r="T94" s="131"/>
      <c r="U94" s="131"/>
      <c r="V94" s="131"/>
      <c r="W94" s="131"/>
      <c r="X94" s="131"/>
      <c r="Y94" s="131"/>
      <c r="Z94" s="131"/>
      <c r="AA94" s="131">
        <f>SUM(E94:Z94)</f>
        <v>0</v>
      </c>
    </row>
    <row r="95" spans="1:27" ht="15" customHeight="1">
      <c r="A95" s="373" t="s">
        <v>383</v>
      </c>
      <c r="B95" s="373"/>
      <c r="C95" s="373"/>
      <c r="D95" s="373"/>
      <c r="E95" s="131">
        <v>0</v>
      </c>
      <c r="F95" s="131">
        <v>0</v>
      </c>
      <c r="G95" s="131">
        <v>0</v>
      </c>
      <c r="H95" s="131">
        <v>0</v>
      </c>
      <c r="I95" s="131">
        <v>0</v>
      </c>
      <c r="J95" s="131">
        <v>0</v>
      </c>
      <c r="K95" s="131">
        <v>0</v>
      </c>
      <c r="L95" s="131">
        <v>10</v>
      </c>
      <c r="M95" s="131">
        <v>26</v>
      </c>
      <c r="N95" s="131">
        <v>36</v>
      </c>
      <c r="O95" s="131">
        <v>29</v>
      </c>
      <c r="P95" s="131">
        <v>30</v>
      </c>
      <c r="Q95" s="131">
        <v>10</v>
      </c>
      <c r="R95" s="131">
        <v>3</v>
      </c>
      <c r="S95" s="131">
        <v>2</v>
      </c>
      <c r="T95" s="131">
        <v>1</v>
      </c>
      <c r="U95" s="131">
        <v>1</v>
      </c>
      <c r="V95" s="131">
        <v>0</v>
      </c>
      <c r="W95" s="131">
        <v>0</v>
      </c>
      <c r="X95" s="131">
        <v>0</v>
      </c>
      <c r="Y95" s="131">
        <v>0</v>
      </c>
      <c r="Z95" s="131">
        <v>0</v>
      </c>
      <c r="AA95" s="131">
        <f>SUM(E95:Z95)</f>
        <v>148</v>
      </c>
    </row>
    <row r="96" spans="1:27" ht="15" customHeight="1">
      <c r="A96" s="374" t="s">
        <v>247</v>
      </c>
      <c r="B96" s="374"/>
      <c r="C96" s="374"/>
      <c r="D96" s="374"/>
      <c r="E96" s="131">
        <f>E95+E94+E93+E78+E50+E26</f>
        <v>939</v>
      </c>
      <c r="F96" s="131">
        <f>F95+F94+F93+F78+F50+F26</f>
        <v>1521</v>
      </c>
      <c r="G96" s="131">
        <f>G95+G94+G93+G78+G50+G26</f>
        <v>2058</v>
      </c>
      <c r="H96" s="131">
        <f>H95+H94+H93+H78+H50+H26</f>
        <v>3686</v>
      </c>
      <c r="I96" s="131">
        <f>I95+I94+I93+I78+I50+I26</f>
        <v>4966</v>
      </c>
      <c r="J96" s="131">
        <f>J95+J94+J93+J78+J50+J26</f>
        <v>5708</v>
      </c>
      <c r="K96" s="131">
        <f>K95+K94+K93+K78+K50+K26</f>
        <v>7304</v>
      </c>
      <c r="L96" s="131">
        <f>L95+L94+L93+L78+L50+L26</f>
        <v>7218</v>
      </c>
      <c r="M96" s="131">
        <f>M95+M94+M93+M78+M50+M26</f>
        <v>8231</v>
      </c>
      <c r="N96" s="131">
        <f>N95+N94+N93+N78+N50+N26</f>
        <v>10861</v>
      </c>
      <c r="O96" s="131">
        <f>O95+O94+O93+O78+O50+O26</f>
        <v>11833</v>
      </c>
      <c r="P96" s="131">
        <f>P95+P94+P93+P78+P50+P26</f>
        <v>11740</v>
      </c>
      <c r="Q96" s="131">
        <f>Q95+Q94+Q93+Q78+Q50+Q26</f>
        <v>8203</v>
      </c>
      <c r="R96" s="131">
        <f>R95+R94+R93+R78+R50+R26</f>
        <v>5015</v>
      </c>
      <c r="S96" s="131">
        <f>S95+S94+S93+S78+S50+S26</f>
        <v>3641</v>
      </c>
      <c r="T96" s="131">
        <f>T95+T94+T93+T78+T50+T26</f>
        <v>3128</v>
      </c>
      <c r="U96" s="131">
        <f>U95+U94+U93+U78+U50+U26</f>
        <v>2466</v>
      </c>
      <c r="V96" s="131">
        <f>V95+V94+V93+V78+V50+V26</f>
        <v>1693</v>
      </c>
      <c r="W96" s="131">
        <f>W95+W94+W93+W78+W50+W26</f>
        <v>849</v>
      </c>
      <c r="X96" s="131">
        <f>X95+X94+X93+X78+X50+X26</f>
        <v>319</v>
      </c>
      <c r="Y96" s="131">
        <f>Y95+Y94+Y93+Y78+Y50+Y26</f>
        <v>393</v>
      </c>
      <c r="Z96" s="131">
        <f>Z95+Z94+Z93+Z78+Z50+Z26</f>
        <v>3</v>
      </c>
      <c r="AA96" s="131">
        <f>AA95+AA94+AA93+AA78+AA50+AA26</f>
        <v>101775</v>
      </c>
    </row>
  </sheetData>
  <mergeCells count="62">
    <mergeCell ref="A96:D96"/>
    <mergeCell ref="A94:D94"/>
    <mergeCell ref="A95:D95"/>
    <mergeCell ref="E2:E3"/>
    <mergeCell ref="F2:F3"/>
    <mergeCell ref="K2:K3"/>
    <mergeCell ref="A2:A3"/>
    <mergeCell ref="B2:B3"/>
    <mergeCell ref="G2:G3"/>
    <mergeCell ref="J2:J3"/>
    <mergeCell ref="N2:N3"/>
    <mergeCell ref="H2:H3"/>
    <mergeCell ref="I2:I3"/>
    <mergeCell ref="L2:L3"/>
    <mergeCell ref="X2:X3"/>
    <mergeCell ref="S2:S3"/>
    <mergeCell ref="T2:T3"/>
    <mergeCell ref="P2:P3"/>
    <mergeCell ref="O2:O3"/>
    <mergeCell ref="M2:M3"/>
    <mergeCell ref="Z2:Z3"/>
    <mergeCell ref="AA2:AA3"/>
    <mergeCell ref="Q2:Q3"/>
    <mergeCell ref="R2:R3"/>
    <mergeCell ref="U2:U3"/>
    <mergeCell ref="V2:V3"/>
    <mergeCell ref="W2:W3"/>
    <mergeCell ref="Y2:Y3"/>
    <mergeCell ref="C77:D77"/>
    <mergeCell ref="B78:D78"/>
    <mergeCell ref="A51:A78"/>
    <mergeCell ref="B19:B25"/>
    <mergeCell ref="A79:A93"/>
    <mergeCell ref="B93:D93"/>
    <mergeCell ref="B79:B84"/>
    <mergeCell ref="B85:B92"/>
    <mergeCell ref="C84:D84"/>
    <mergeCell ref="B4:B11"/>
    <mergeCell ref="C11:D11"/>
    <mergeCell ref="C18:D18"/>
    <mergeCell ref="C92:D92"/>
    <mergeCell ref="C70:D70"/>
    <mergeCell ref="C31:D31"/>
    <mergeCell ref="B27:B31"/>
    <mergeCell ref="B51:B56"/>
    <mergeCell ref="C56:D56"/>
    <mergeCell ref="B57:B63"/>
    <mergeCell ref="C63:D63"/>
    <mergeCell ref="B64:B70"/>
    <mergeCell ref="B71:B77"/>
    <mergeCell ref="B50:D50"/>
    <mergeCell ref="A4:A26"/>
    <mergeCell ref="B26:D26"/>
    <mergeCell ref="A27:A50"/>
    <mergeCell ref="C25:D25"/>
    <mergeCell ref="B12:B18"/>
    <mergeCell ref="C37:D37"/>
    <mergeCell ref="B38:B43"/>
    <mergeCell ref="C43:D43"/>
    <mergeCell ref="C49:D49"/>
    <mergeCell ref="B44:B49"/>
    <mergeCell ref="B32:B37"/>
  </mergeCells>
  <printOptions horizontalCentered="1"/>
  <pageMargins left="0.590416669845581" right="0.590416669845581" top="0.511388897895813" bottom="0.511388897895813" header="0" footer="0.1966666728258133"/>
  <pageSetup horizontalDpi="600" verticalDpi="600" orientation="portrait" paperSize="9" copies="1"/>
  <headerFooter>
    <oddFooter>&amp;L&amp;"새굴림,Italic"&amp;9 2015년 마산교구 통계&amp;R&amp;"돋움체,Italic"&amp;9 2015년 마산교구 통계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M65"/>
  <sheetViews>
    <sheetView zoomScale="120" zoomScaleNormal="120" workbookViewId="0" topLeftCell="A25">
      <selection activeCell="M59" sqref="M59"/>
    </sheetView>
  </sheetViews>
  <sheetFormatPr defaultColWidth="8.88671875" defaultRowHeight="13.5"/>
  <cols>
    <col min="1" max="1" width="4.10546875" style="141" customWidth="1"/>
    <col min="2" max="2" width="4.4453125" style="142" customWidth="1"/>
    <col min="3" max="3" width="7.5546875" style="142" customWidth="1"/>
    <col min="4" max="6" width="7.6640625" style="142" customWidth="1"/>
    <col min="7" max="7" width="0.671875" style="142" customWidth="1"/>
    <col min="8" max="8" width="7.77734375" style="142" customWidth="1"/>
    <col min="9" max="12" width="7.6640625" style="142" customWidth="1"/>
    <col min="13" max="13" width="8.88671875" style="142" bestFit="1" customWidth="1"/>
    <col min="14" max="16384" width="8.88671875" style="142" customWidth="1"/>
  </cols>
  <sheetData>
    <row r="1" spans="1:12" ht="25.5" customHeight="1">
      <c r="A1" s="439" t="s">
        <v>182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</row>
    <row r="2" spans="1:12" s="61" customFormat="1" ht="9.75" customHeight="1">
      <c r="A2" s="440" t="s">
        <v>152</v>
      </c>
      <c r="B2" s="441"/>
      <c r="C2" s="442"/>
      <c r="D2" s="440" t="s">
        <v>258</v>
      </c>
      <c r="E2" s="442"/>
      <c r="F2" s="440" t="s">
        <v>288</v>
      </c>
      <c r="G2" s="441"/>
      <c r="H2" s="442"/>
      <c r="I2" s="440" t="s">
        <v>682</v>
      </c>
      <c r="J2" s="442"/>
      <c r="K2" s="440" t="s">
        <v>120</v>
      </c>
      <c r="L2" s="442"/>
    </row>
    <row r="3" spans="1:12" s="61" customFormat="1" ht="9.75" customHeight="1">
      <c r="A3" s="443"/>
      <c r="B3" s="444"/>
      <c r="C3" s="445"/>
      <c r="D3" s="443"/>
      <c r="E3" s="445"/>
      <c r="F3" s="443"/>
      <c r="G3" s="444"/>
      <c r="H3" s="445"/>
      <c r="I3" s="443"/>
      <c r="J3" s="445"/>
      <c r="K3" s="443"/>
      <c r="L3" s="445"/>
    </row>
    <row r="4" spans="1:12" s="61" customFormat="1" ht="13.5" customHeight="1">
      <c r="A4" s="144">
        <v>1</v>
      </c>
      <c r="B4" s="434" t="s">
        <v>558</v>
      </c>
      <c r="C4" s="378"/>
      <c r="D4" s="377">
        <v>1977</v>
      </c>
      <c r="E4" s="378"/>
      <c r="F4" s="377">
        <f>'연령별-금년(남)'!E96+'연령별-금년(여)'!E96</f>
        <v>1943</v>
      </c>
      <c r="G4" s="379"/>
      <c r="H4" s="378"/>
      <c r="I4" s="436">
        <f>F4-D4</f>
        <v>-34</v>
      </c>
      <c r="J4" s="437"/>
      <c r="K4" s="432">
        <f>I4/D4</f>
        <v>-0.01719777440566515</v>
      </c>
      <c r="L4" s="433"/>
    </row>
    <row r="5" spans="1:12" s="61" customFormat="1" ht="13.5" customHeight="1">
      <c r="A5" s="144">
        <v>2</v>
      </c>
      <c r="B5" s="438" t="s">
        <v>555</v>
      </c>
      <c r="C5" s="378"/>
      <c r="D5" s="377">
        <v>3060</v>
      </c>
      <c r="E5" s="378"/>
      <c r="F5" s="377">
        <f>'연령별-금년(남)'!F96+'연령별-금년(여)'!F96</f>
        <v>3112</v>
      </c>
      <c r="G5" s="379"/>
      <c r="H5" s="378"/>
      <c r="I5" s="436">
        <f>F5-D5</f>
        <v>52</v>
      </c>
      <c r="J5" s="437"/>
      <c r="K5" s="432">
        <f>I5/D5</f>
        <v>0.01699346405228758</v>
      </c>
      <c r="L5" s="433"/>
    </row>
    <row r="6" spans="1:12" s="61" customFormat="1" ht="13.5" customHeight="1">
      <c r="A6" s="144">
        <v>3</v>
      </c>
      <c r="B6" s="434" t="s">
        <v>553</v>
      </c>
      <c r="C6" s="378"/>
      <c r="D6" s="377">
        <v>4640</v>
      </c>
      <c r="E6" s="378"/>
      <c r="F6" s="377">
        <f>'연령별-금년(남)'!G96+'연령별-금년(여)'!G96</f>
        <v>4192</v>
      </c>
      <c r="G6" s="379"/>
      <c r="H6" s="378"/>
      <c r="I6" s="436">
        <f>F6-D6</f>
        <v>-448</v>
      </c>
      <c r="J6" s="437"/>
      <c r="K6" s="432">
        <f>I6/D6</f>
        <v>-0.09655172413793103</v>
      </c>
      <c r="L6" s="433"/>
    </row>
    <row r="7" spans="1:12" s="61" customFormat="1" ht="13.5" customHeight="1">
      <c r="A7" s="144">
        <v>4</v>
      </c>
      <c r="B7" s="434" t="s">
        <v>131</v>
      </c>
      <c r="C7" s="435"/>
      <c r="D7" s="377">
        <v>7713</v>
      </c>
      <c r="E7" s="378"/>
      <c r="F7" s="377">
        <f>'연령별-금년(남)'!H96+'연령별-금년(여)'!H96</f>
        <v>7158</v>
      </c>
      <c r="G7" s="379"/>
      <c r="H7" s="378"/>
      <c r="I7" s="436">
        <f>F7-D7</f>
        <v>-555</v>
      </c>
      <c r="J7" s="437"/>
      <c r="K7" s="432">
        <f>I7/D7</f>
        <v>-0.07195643718397511</v>
      </c>
      <c r="L7" s="433"/>
    </row>
    <row r="8" spans="1:12" s="61" customFormat="1" ht="13.5" customHeight="1">
      <c r="A8" s="144">
        <v>5</v>
      </c>
      <c r="B8" s="434" t="s">
        <v>561</v>
      </c>
      <c r="C8" s="435"/>
      <c r="D8" s="377">
        <v>12406</v>
      </c>
      <c r="E8" s="378"/>
      <c r="F8" s="377">
        <f>'연령별-금년(남)'!I96+'연령별-금년(여)'!I96</f>
        <v>12736</v>
      </c>
      <c r="G8" s="379"/>
      <c r="H8" s="378"/>
      <c r="I8" s="436">
        <f>F8-D8</f>
        <v>330</v>
      </c>
      <c r="J8" s="437"/>
      <c r="K8" s="432">
        <f>I8/D8</f>
        <v>0.026600032242463323</v>
      </c>
      <c r="L8" s="433"/>
    </row>
    <row r="9" spans="1:12" s="61" customFormat="1" ht="13.5" customHeight="1">
      <c r="A9" s="144">
        <v>6</v>
      </c>
      <c r="B9" s="434" t="s">
        <v>99</v>
      </c>
      <c r="C9" s="378"/>
      <c r="D9" s="377">
        <v>11092</v>
      </c>
      <c r="E9" s="378"/>
      <c r="F9" s="377">
        <f>'연령별-금년(남)'!J96+'연령별-금년(여)'!J96</f>
        <v>11196</v>
      </c>
      <c r="G9" s="379"/>
      <c r="H9" s="378"/>
      <c r="I9" s="436">
        <f>F9-D9</f>
        <v>104</v>
      </c>
      <c r="J9" s="437"/>
      <c r="K9" s="432">
        <f>I9/D9</f>
        <v>0.009376126938333935</v>
      </c>
      <c r="L9" s="433"/>
    </row>
    <row r="10" spans="1:12" s="61" customFormat="1" ht="13.5" customHeight="1">
      <c r="A10" s="144">
        <v>7</v>
      </c>
      <c r="B10" s="434" t="s">
        <v>552</v>
      </c>
      <c r="C10" s="378"/>
      <c r="D10" s="377">
        <v>13742</v>
      </c>
      <c r="E10" s="378"/>
      <c r="F10" s="377">
        <f>'연령별-금년(남)'!K96+'연령별-금년(여)'!K96</f>
        <v>13332</v>
      </c>
      <c r="G10" s="379"/>
      <c r="H10" s="378"/>
      <c r="I10" s="436">
        <f>F10-D10</f>
        <v>-410</v>
      </c>
      <c r="J10" s="437"/>
      <c r="K10" s="432">
        <f>I10/D10</f>
        <v>-0.02983554067821278</v>
      </c>
      <c r="L10" s="433"/>
    </row>
    <row r="11" spans="1:12" s="61" customFormat="1" ht="13.5" customHeight="1">
      <c r="A11" s="144">
        <v>8</v>
      </c>
      <c r="B11" s="434" t="s">
        <v>76</v>
      </c>
      <c r="C11" s="378"/>
      <c r="D11" s="377">
        <v>12065</v>
      </c>
      <c r="E11" s="378"/>
      <c r="F11" s="377">
        <f>'연령별-금년(남)'!L96+'연령별-금년(여)'!L96</f>
        <v>12741</v>
      </c>
      <c r="G11" s="379"/>
      <c r="H11" s="378"/>
      <c r="I11" s="436">
        <f>F11-D11</f>
        <v>676</v>
      </c>
      <c r="J11" s="437"/>
      <c r="K11" s="432">
        <f>I11/D11</f>
        <v>0.056029838375466226</v>
      </c>
      <c r="L11" s="433"/>
    </row>
    <row r="12" spans="1:12" s="61" customFormat="1" ht="13.5" customHeight="1">
      <c r="A12" s="144">
        <v>9</v>
      </c>
      <c r="B12" s="434" t="s">
        <v>262</v>
      </c>
      <c r="C12" s="378"/>
      <c r="D12" s="377">
        <v>14408</v>
      </c>
      <c r="E12" s="378"/>
      <c r="F12" s="377">
        <f>'연령별-금년(남)'!M96+'연령별-금년(여)'!M96</f>
        <v>13664</v>
      </c>
      <c r="G12" s="379"/>
      <c r="H12" s="378"/>
      <c r="I12" s="436">
        <f>F12-D12</f>
        <v>-744</v>
      </c>
      <c r="J12" s="437"/>
      <c r="K12" s="432">
        <f>I12/D12</f>
        <v>-0.051637978900610775</v>
      </c>
      <c r="L12" s="433"/>
    </row>
    <row r="13" spans="1:12" s="61" customFormat="1" ht="13.5" customHeight="1">
      <c r="A13" s="144">
        <v>10</v>
      </c>
      <c r="B13" s="434" t="s">
        <v>101</v>
      </c>
      <c r="C13" s="378"/>
      <c r="D13" s="377">
        <v>16947</v>
      </c>
      <c r="E13" s="378"/>
      <c r="F13" s="377">
        <f>'연령별-금년(남)'!N96+'연령별-금년(여)'!N96</f>
        <v>16997</v>
      </c>
      <c r="G13" s="379"/>
      <c r="H13" s="378"/>
      <c r="I13" s="436">
        <f>F13-D13</f>
        <v>50</v>
      </c>
      <c r="J13" s="437"/>
      <c r="K13" s="432">
        <f>I13/D13</f>
        <v>0.0029503746975865935</v>
      </c>
      <c r="L13" s="433"/>
    </row>
    <row r="14" spans="1:12" s="61" customFormat="1" ht="13.5" customHeight="1">
      <c r="A14" s="144">
        <v>11</v>
      </c>
      <c r="B14" s="438" t="s">
        <v>557</v>
      </c>
      <c r="C14" s="378"/>
      <c r="D14" s="377">
        <v>18908</v>
      </c>
      <c r="E14" s="378"/>
      <c r="F14" s="377">
        <f>'연령별-금년(남)'!O96+'연령별-금년(여)'!O96</f>
        <v>18160</v>
      </c>
      <c r="G14" s="379"/>
      <c r="H14" s="378"/>
      <c r="I14" s="436">
        <f>F14-D14</f>
        <v>-748</v>
      </c>
      <c r="J14" s="437"/>
      <c r="K14" s="432">
        <f>I14/D14</f>
        <v>-0.03955997461392003</v>
      </c>
      <c r="L14" s="433"/>
    </row>
    <row r="15" spans="1:12" s="61" customFormat="1" ht="13.5" customHeight="1">
      <c r="A15" s="144">
        <v>12</v>
      </c>
      <c r="B15" s="434" t="s">
        <v>271</v>
      </c>
      <c r="C15" s="378"/>
      <c r="D15" s="377">
        <v>18310</v>
      </c>
      <c r="E15" s="378"/>
      <c r="F15" s="377">
        <f>'연령별-금년(남)'!P96+'연령별-금년(여)'!P96</f>
        <v>18981</v>
      </c>
      <c r="G15" s="379"/>
      <c r="H15" s="378"/>
      <c r="I15" s="436">
        <f>F15-D15</f>
        <v>671</v>
      </c>
      <c r="J15" s="437"/>
      <c r="K15" s="432">
        <f>I15/D15</f>
        <v>0.036646641179683234</v>
      </c>
      <c r="L15" s="433"/>
    </row>
    <row r="16" spans="1:12" s="61" customFormat="1" ht="13.5" customHeight="1">
      <c r="A16" s="144">
        <v>13</v>
      </c>
      <c r="B16" s="434" t="s">
        <v>276</v>
      </c>
      <c r="C16" s="435"/>
      <c r="D16" s="377">
        <v>11937</v>
      </c>
      <c r="E16" s="378"/>
      <c r="F16" s="377">
        <f>'연령별-금년(남)'!Q96+'연령별-금년(여)'!Q96</f>
        <v>13778</v>
      </c>
      <c r="G16" s="379"/>
      <c r="H16" s="378"/>
      <c r="I16" s="436">
        <f>F16-D16</f>
        <v>1841</v>
      </c>
      <c r="J16" s="437"/>
      <c r="K16" s="432">
        <f>I16/D16</f>
        <v>0.1542263550305772</v>
      </c>
      <c r="L16" s="433"/>
    </row>
    <row r="17" spans="1:12" s="61" customFormat="1" ht="13.5" customHeight="1">
      <c r="A17" s="144">
        <v>14</v>
      </c>
      <c r="B17" s="434" t="s">
        <v>285</v>
      </c>
      <c r="C17" s="435"/>
      <c r="D17" s="377">
        <v>7951</v>
      </c>
      <c r="E17" s="378"/>
      <c r="F17" s="377">
        <f>'연령별-금년(남)'!R96+'연령별-금년(여)'!R96</f>
        <v>8733</v>
      </c>
      <c r="G17" s="379"/>
      <c r="H17" s="378"/>
      <c r="I17" s="436">
        <f>F17-D17</f>
        <v>782</v>
      </c>
      <c r="J17" s="437"/>
      <c r="K17" s="432">
        <f>I17/D17</f>
        <v>0.09835240850207522</v>
      </c>
      <c r="L17" s="433"/>
    </row>
    <row r="18" spans="1:12" s="61" customFormat="1" ht="13.5" customHeight="1">
      <c r="A18" s="144">
        <v>15</v>
      </c>
      <c r="B18" s="434" t="s">
        <v>294</v>
      </c>
      <c r="C18" s="378"/>
      <c r="D18" s="377">
        <v>6016</v>
      </c>
      <c r="E18" s="378"/>
      <c r="F18" s="377">
        <f>'연령별-금년(남)'!S96+'연령별-금년(여)'!S96</f>
        <v>6093</v>
      </c>
      <c r="G18" s="379"/>
      <c r="H18" s="378"/>
      <c r="I18" s="436">
        <f>F18-D18</f>
        <v>77</v>
      </c>
      <c r="J18" s="437"/>
      <c r="K18" s="432">
        <f>I18/D18</f>
        <v>0.012799202127659575</v>
      </c>
      <c r="L18" s="433"/>
    </row>
    <row r="19" spans="1:12" s="61" customFormat="1" ht="13.5" customHeight="1">
      <c r="A19" s="144">
        <v>16</v>
      </c>
      <c r="B19" s="434" t="s">
        <v>554</v>
      </c>
      <c r="C19" s="378"/>
      <c r="D19" s="377">
        <v>4611</v>
      </c>
      <c r="E19" s="378"/>
      <c r="F19" s="377">
        <f>'연령별-금년(남)'!T96+'연령별-금년(여)'!T96</f>
        <v>4839</v>
      </c>
      <c r="G19" s="379"/>
      <c r="H19" s="378"/>
      <c r="I19" s="436">
        <f>F19-D19</f>
        <v>228</v>
      </c>
      <c r="J19" s="437"/>
      <c r="K19" s="432">
        <f>I19/D19</f>
        <v>0.0494469746258946</v>
      </c>
      <c r="L19" s="433"/>
    </row>
    <row r="20" spans="1:12" s="61" customFormat="1" ht="13.5" customHeight="1">
      <c r="A20" s="144">
        <v>17</v>
      </c>
      <c r="B20" s="434" t="s">
        <v>134</v>
      </c>
      <c r="C20" s="435"/>
      <c r="D20" s="377">
        <v>3189</v>
      </c>
      <c r="E20" s="378"/>
      <c r="F20" s="377">
        <f>'연령별-금년(남)'!U96+'연령별-금년(여)'!U96</f>
        <v>3385</v>
      </c>
      <c r="G20" s="379"/>
      <c r="H20" s="378"/>
      <c r="I20" s="436">
        <f>F20-D20</f>
        <v>196</v>
      </c>
      <c r="J20" s="437"/>
      <c r="K20" s="432">
        <f>I20/D20</f>
        <v>0.0614612731263719</v>
      </c>
      <c r="L20" s="433"/>
    </row>
    <row r="21" spans="1:12" s="61" customFormat="1" ht="13.5" customHeight="1">
      <c r="A21" s="144">
        <v>18</v>
      </c>
      <c r="B21" s="434" t="s">
        <v>82</v>
      </c>
      <c r="C21" s="435"/>
      <c r="D21" s="377">
        <v>2036</v>
      </c>
      <c r="E21" s="378"/>
      <c r="F21" s="377">
        <f>'연령별-금년(남)'!V96+'연령별-금년(여)'!V96</f>
        <v>2200</v>
      </c>
      <c r="G21" s="379"/>
      <c r="H21" s="378"/>
      <c r="I21" s="436">
        <f>F21-D21</f>
        <v>164</v>
      </c>
      <c r="J21" s="437"/>
      <c r="K21" s="432">
        <f>I21/D21</f>
        <v>0.08055009823182711</v>
      </c>
      <c r="L21" s="433"/>
    </row>
    <row r="22" spans="1:12" s="61" customFormat="1" ht="13.5" customHeight="1">
      <c r="A22" s="144">
        <v>19</v>
      </c>
      <c r="B22" s="434" t="s">
        <v>266</v>
      </c>
      <c r="C22" s="435"/>
      <c r="D22" s="377">
        <v>961</v>
      </c>
      <c r="E22" s="378"/>
      <c r="F22" s="377">
        <f>'연령별-금년(남)'!W96+'연령별-금년(여)'!W96</f>
        <v>1054</v>
      </c>
      <c r="G22" s="379"/>
      <c r="H22" s="378"/>
      <c r="I22" s="436">
        <f>F22-D22</f>
        <v>93</v>
      </c>
      <c r="J22" s="437"/>
      <c r="K22" s="432">
        <f>I22/D22</f>
        <v>0.0967741935483871</v>
      </c>
      <c r="L22" s="433"/>
    </row>
    <row r="23" spans="1:12" s="61" customFormat="1" ht="13.5" customHeight="1">
      <c r="A23" s="144">
        <v>20</v>
      </c>
      <c r="B23" s="434" t="s">
        <v>275</v>
      </c>
      <c r="C23" s="435"/>
      <c r="D23" s="377">
        <v>335</v>
      </c>
      <c r="E23" s="378"/>
      <c r="F23" s="377">
        <f>'연령별-금년(남)'!X96+'연령별-금년(여)'!X96</f>
        <v>403</v>
      </c>
      <c r="G23" s="379"/>
      <c r="H23" s="378"/>
      <c r="I23" s="436">
        <f>F23-D23</f>
        <v>68</v>
      </c>
      <c r="J23" s="437"/>
      <c r="K23" s="432">
        <f>I23/D23</f>
        <v>0.20298507462686566</v>
      </c>
      <c r="L23" s="433"/>
    </row>
    <row r="24" spans="1:12" s="61" customFormat="1" ht="13.5" customHeight="1">
      <c r="A24" s="144">
        <v>21</v>
      </c>
      <c r="B24" s="434" t="s">
        <v>744</v>
      </c>
      <c r="C24" s="435"/>
      <c r="D24" s="377">
        <v>629</v>
      </c>
      <c r="E24" s="378"/>
      <c r="F24" s="377">
        <f>'연령별-금년(남)'!Y96+'연령별-금년(여)'!Y96</f>
        <v>606</v>
      </c>
      <c r="G24" s="379"/>
      <c r="H24" s="378"/>
      <c r="I24" s="436">
        <f>F24-D24</f>
        <v>-23</v>
      </c>
      <c r="J24" s="437"/>
      <c r="K24" s="432">
        <f>I24/D24</f>
        <v>-0.03656597774244833</v>
      </c>
      <c r="L24" s="433"/>
    </row>
    <row r="25" spans="1:12" s="61" customFormat="1" ht="13.5" customHeight="1">
      <c r="A25" s="144">
        <v>22</v>
      </c>
      <c r="B25" s="434" t="s">
        <v>747</v>
      </c>
      <c r="C25" s="378"/>
      <c r="D25" s="377">
        <v>16</v>
      </c>
      <c r="E25" s="378"/>
      <c r="F25" s="377">
        <f>'연령별-금년(남)'!Z96+'연령별-금년(여)'!Z96</f>
        <v>5</v>
      </c>
      <c r="G25" s="379"/>
      <c r="H25" s="378"/>
      <c r="I25" s="436">
        <f>F25-D25</f>
        <v>-11</v>
      </c>
      <c r="J25" s="437"/>
      <c r="K25" s="432">
        <f>I25/D25</f>
        <v>-0.6875</v>
      </c>
      <c r="L25" s="433"/>
    </row>
    <row r="26" spans="1:12" s="61" customFormat="1" ht="13.5" customHeight="1">
      <c r="A26" s="443" t="s">
        <v>256</v>
      </c>
      <c r="B26" s="444"/>
      <c r="C26" s="445"/>
      <c r="D26" s="377">
        <f>SUM(D4:E25)</f>
        <v>172949</v>
      </c>
      <c r="E26" s="378"/>
      <c r="F26" s="377">
        <f>SUM(F4:H25)</f>
        <v>175308</v>
      </c>
      <c r="G26" s="379"/>
      <c r="H26" s="378"/>
      <c r="I26" s="436">
        <f>F26-D26</f>
        <v>2359</v>
      </c>
      <c r="J26" s="437"/>
      <c r="K26" s="432">
        <f>I26/D26</f>
        <v>0.013639859149228963</v>
      </c>
      <c r="L26" s="433"/>
    </row>
    <row r="27" s="61" customFormat="1" ht="5.25" customHeight="1">
      <c r="A27" s="37"/>
    </row>
    <row r="28" spans="1:12" s="143" customFormat="1" ht="21" customHeight="1">
      <c r="A28" s="439" t="s">
        <v>145</v>
      </c>
      <c r="B28" s="439"/>
      <c r="C28" s="439"/>
      <c r="D28" s="439"/>
      <c r="E28" s="439"/>
      <c r="F28" s="439"/>
      <c r="G28" s="439"/>
      <c r="H28" s="439"/>
      <c r="I28" s="439"/>
      <c r="J28" s="439"/>
      <c r="K28" s="439"/>
      <c r="L28" s="439"/>
    </row>
    <row r="29" spans="1:12" s="61" customFormat="1" ht="14.25" customHeight="1">
      <c r="A29" s="374" t="s">
        <v>702</v>
      </c>
      <c r="B29" s="374"/>
      <c r="C29" s="66" t="s">
        <v>488</v>
      </c>
      <c r="D29" s="66" t="s">
        <v>673</v>
      </c>
      <c r="E29" s="66" t="s">
        <v>493</v>
      </c>
      <c r="F29" s="145" t="s">
        <v>703</v>
      </c>
      <c r="G29" s="146"/>
      <c r="H29" s="147" t="s">
        <v>702</v>
      </c>
      <c r="I29" s="66" t="s">
        <v>488</v>
      </c>
      <c r="J29" s="66" t="s">
        <v>673</v>
      </c>
      <c r="K29" s="66" t="s">
        <v>493</v>
      </c>
      <c r="L29" s="66" t="s">
        <v>703</v>
      </c>
    </row>
    <row r="30" spans="1:12" s="61" customFormat="1" ht="12.75" customHeight="1">
      <c r="A30" s="440" t="s">
        <v>515</v>
      </c>
      <c r="B30" s="442"/>
      <c r="C30" s="66" t="s">
        <v>728</v>
      </c>
      <c r="D30" s="66">
        <f>SUM(E30:F30)</f>
        <v>3</v>
      </c>
      <c r="E30" s="66">
        <v>0</v>
      </c>
      <c r="F30" s="66">
        <v>3</v>
      </c>
      <c r="G30" s="148"/>
      <c r="H30" s="149" t="s">
        <v>485</v>
      </c>
      <c r="I30" s="43" t="s">
        <v>218</v>
      </c>
      <c r="J30" s="66">
        <f>SUM(K30:L30)</f>
        <v>97</v>
      </c>
      <c r="K30" s="66">
        <v>22</v>
      </c>
      <c r="L30" s="66">
        <v>75</v>
      </c>
    </row>
    <row r="31" spans="1:12" s="61" customFormat="1" ht="12.75" customHeight="1">
      <c r="A31" s="446"/>
      <c r="B31" s="447"/>
      <c r="C31" s="66" t="s">
        <v>732</v>
      </c>
      <c r="D31" s="66">
        <f>SUM(E31:F31)</f>
        <v>88</v>
      </c>
      <c r="E31" s="66">
        <v>41</v>
      </c>
      <c r="F31" s="145">
        <v>47</v>
      </c>
      <c r="G31" s="150"/>
      <c r="H31" s="374" t="s">
        <v>504</v>
      </c>
      <c r="I31" s="66" t="s">
        <v>640</v>
      </c>
      <c r="J31" s="66">
        <f>SUM(K31:L31)</f>
        <v>80</v>
      </c>
      <c r="K31" s="66">
        <v>35</v>
      </c>
      <c r="L31" s="66">
        <v>45</v>
      </c>
    </row>
    <row r="32" spans="1:12" s="61" customFormat="1" ht="12.75" customHeight="1">
      <c r="A32" s="446"/>
      <c r="B32" s="447"/>
      <c r="C32" s="66" t="s">
        <v>460</v>
      </c>
      <c r="D32" s="66">
        <f>SUM(E32:F32)</f>
        <v>18</v>
      </c>
      <c r="E32" s="66">
        <v>9</v>
      </c>
      <c r="F32" s="145">
        <v>9</v>
      </c>
      <c r="G32" s="151"/>
      <c r="H32" s="374"/>
      <c r="I32" s="66"/>
      <c r="J32" s="66">
        <f>SUM(K32:L32)</f>
        <v>0</v>
      </c>
      <c r="K32" s="66">
        <v>0</v>
      </c>
      <c r="L32" s="66">
        <v>0</v>
      </c>
    </row>
    <row r="33" spans="1:12" s="61" customFormat="1" ht="12.75" customHeight="1">
      <c r="A33" s="446"/>
      <c r="B33" s="447"/>
      <c r="C33" s="66" t="s">
        <v>466</v>
      </c>
      <c r="D33" s="66">
        <f>SUM(E33:F33)</f>
        <v>30</v>
      </c>
      <c r="E33" s="66">
        <v>11</v>
      </c>
      <c r="F33" s="145">
        <v>19</v>
      </c>
      <c r="G33" s="151"/>
      <c r="H33" s="147" t="s">
        <v>361</v>
      </c>
      <c r="I33" s="66" t="s">
        <v>716</v>
      </c>
      <c r="J33" s="66">
        <f>SUM(K33:L33)</f>
        <v>108</v>
      </c>
      <c r="K33" s="66">
        <v>56</v>
      </c>
      <c r="L33" s="66">
        <v>52</v>
      </c>
    </row>
    <row r="34" spans="1:12" s="61" customFormat="1" ht="12.75" customHeight="1">
      <c r="A34" s="446"/>
      <c r="B34" s="447"/>
      <c r="C34" s="66" t="s">
        <v>516</v>
      </c>
      <c r="D34" s="66">
        <f>SUM(E34:F34)</f>
        <v>34</v>
      </c>
      <c r="E34" s="66">
        <v>11</v>
      </c>
      <c r="F34" s="145">
        <v>23</v>
      </c>
      <c r="G34" s="151"/>
      <c r="H34" s="458" t="s">
        <v>497</v>
      </c>
      <c r="I34" s="66" t="s">
        <v>734</v>
      </c>
      <c r="J34" s="66">
        <f>SUM(K34:L34)</f>
        <v>74</v>
      </c>
      <c r="K34" s="66">
        <v>27</v>
      </c>
      <c r="L34" s="66">
        <v>47</v>
      </c>
    </row>
    <row r="35" spans="1:12" s="61" customFormat="1" ht="12.75" customHeight="1">
      <c r="A35" s="443"/>
      <c r="B35" s="445"/>
      <c r="C35" s="66" t="s">
        <v>482</v>
      </c>
      <c r="D35" s="66">
        <f>SUM(E35:F35)</f>
        <v>24</v>
      </c>
      <c r="E35" s="66">
        <v>13</v>
      </c>
      <c r="F35" s="145">
        <v>11</v>
      </c>
      <c r="G35" s="151"/>
      <c r="H35" s="458"/>
      <c r="I35" s="66" t="s">
        <v>717</v>
      </c>
      <c r="J35" s="66">
        <f>SUM(K35:L35)</f>
        <v>83</v>
      </c>
      <c r="K35" s="66">
        <v>36</v>
      </c>
      <c r="L35" s="66">
        <v>47</v>
      </c>
    </row>
    <row r="36" spans="1:12" s="61" customFormat="1" ht="12.75" customHeight="1">
      <c r="A36" s="440" t="s">
        <v>467</v>
      </c>
      <c r="B36" s="442"/>
      <c r="C36" s="66" t="s">
        <v>726</v>
      </c>
      <c r="D36" s="66">
        <f>SUM(E36:F36)</f>
        <v>122</v>
      </c>
      <c r="E36" s="66">
        <v>49</v>
      </c>
      <c r="F36" s="145">
        <v>73</v>
      </c>
      <c r="G36" s="151"/>
      <c r="H36" s="458"/>
      <c r="I36" s="66" t="s">
        <v>711</v>
      </c>
      <c r="J36" s="66">
        <f>SUM(K36:L36)</f>
        <v>100</v>
      </c>
      <c r="K36" s="66">
        <v>35</v>
      </c>
      <c r="L36" s="66">
        <v>65</v>
      </c>
    </row>
    <row r="37" spans="1:12" s="61" customFormat="1" ht="12.75" customHeight="1">
      <c r="A37" s="446"/>
      <c r="B37" s="447"/>
      <c r="C37" s="66" t="s">
        <v>317</v>
      </c>
      <c r="D37" s="66">
        <f>SUM(E37:F37)</f>
        <v>47</v>
      </c>
      <c r="E37" s="66">
        <v>21</v>
      </c>
      <c r="F37" s="145">
        <v>26</v>
      </c>
      <c r="G37" s="151"/>
      <c r="H37" s="458" t="s">
        <v>463</v>
      </c>
      <c r="I37" s="66" t="s">
        <v>461</v>
      </c>
      <c r="J37" s="66">
        <f>SUM(K37:L37)</f>
        <v>79</v>
      </c>
      <c r="K37" s="66">
        <v>32</v>
      </c>
      <c r="L37" s="152">
        <v>47</v>
      </c>
    </row>
    <row r="38" spans="1:12" s="61" customFormat="1" ht="12.75" customHeight="1">
      <c r="A38" s="446"/>
      <c r="B38" s="447"/>
      <c r="C38" s="66" t="s">
        <v>731</v>
      </c>
      <c r="D38" s="66">
        <f>SUM(E38:F38)</f>
        <v>59</v>
      </c>
      <c r="E38" s="66">
        <v>20</v>
      </c>
      <c r="F38" s="145">
        <v>39</v>
      </c>
      <c r="G38" s="151"/>
      <c r="H38" s="458"/>
      <c r="I38" s="66" t="s">
        <v>715</v>
      </c>
      <c r="J38" s="66">
        <f>SUM(K38:L38)</f>
        <v>28</v>
      </c>
      <c r="K38" s="66">
        <v>14</v>
      </c>
      <c r="L38" s="152">
        <v>14</v>
      </c>
    </row>
    <row r="39" spans="1:12" s="61" customFormat="1" ht="12.75" customHeight="1">
      <c r="A39" s="446"/>
      <c r="B39" s="447"/>
      <c r="C39" s="66" t="s">
        <v>727</v>
      </c>
      <c r="D39" s="66">
        <f>SUM(E39:F39)</f>
        <v>32</v>
      </c>
      <c r="E39" s="66">
        <v>15</v>
      </c>
      <c r="F39" s="145">
        <v>17</v>
      </c>
      <c r="G39" s="151"/>
      <c r="H39" s="147" t="s">
        <v>471</v>
      </c>
      <c r="I39" s="66" t="s">
        <v>336</v>
      </c>
      <c r="J39" s="66">
        <f>SUM(K39:L39)</f>
        <v>13</v>
      </c>
      <c r="K39" s="66">
        <v>8</v>
      </c>
      <c r="L39" s="152">
        <v>5</v>
      </c>
    </row>
    <row r="40" spans="1:12" s="61" customFormat="1" ht="12.75" customHeight="1">
      <c r="A40" s="440" t="s">
        <v>470</v>
      </c>
      <c r="B40" s="442"/>
      <c r="C40" s="66" t="s">
        <v>477</v>
      </c>
      <c r="D40" s="66">
        <f>SUM(E40:F40)</f>
        <v>81</v>
      </c>
      <c r="E40" s="66">
        <v>34</v>
      </c>
      <c r="F40" s="145">
        <v>47</v>
      </c>
      <c r="G40" s="151"/>
      <c r="H40" s="147" t="s">
        <v>472</v>
      </c>
      <c r="I40" s="66" t="s">
        <v>733</v>
      </c>
      <c r="J40" s="66">
        <f>SUM(K40:L40)</f>
        <v>15</v>
      </c>
      <c r="K40" s="66">
        <v>5</v>
      </c>
      <c r="L40" s="152">
        <v>10</v>
      </c>
    </row>
    <row r="41" spans="1:12" s="61" customFormat="1" ht="12.75" customHeight="1">
      <c r="A41" s="446"/>
      <c r="B41" s="447"/>
      <c r="C41" s="66" t="s">
        <v>724</v>
      </c>
      <c r="D41" s="66">
        <f>SUM(E41:F41)</f>
        <v>71</v>
      </c>
      <c r="E41" s="66">
        <v>29</v>
      </c>
      <c r="F41" s="145">
        <v>42</v>
      </c>
      <c r="G41" s="151"/>
      <c r="H41" s="147" t="s">
        <v>318</v>
      </c>
      <c r="I41" s="66" t="s">
        <v>706</v>
      </c>
      <c r="J41" s="66">
        <f>SUM(K41:L41)</f>
        <v>52</v>
      </c>
      <c r="K41" s="66">
        <v>22</v>
      </c>
      <c r="L41" s="152">
        <v>30</v>
      </c>
    </row>
    <row r="42" spans="1:12" s="61" customFormat="1" ht="12.75" customHeight="1">
      <c r="A42" s="446"/>
      <c r="B42" s="447"/>
      <c r="C42" s="146" t="s">
        <v>730</v>
      </c>
      <c r="D42" s="146">
        <f>SUM(E42:F42)</f>
        <v>133</v>
      </c>
      <c r="E42" s="146">
        <v>55</v>
      </c>
      <c r="F42" s="62">
        <v>78</v>
      </c>
      <c r="G42" s="151"/>
      <c r="H42" s="147" t="s">
        <v>725</v>
      </c>
      <c r="I42" s="66" t="s">
        <v>712</v>
      </c>
      <c r="J42" s="66">
        <f>SUM(K42:L42)</f>
        <v>84</v>
      </c>
      <c r="K42" s="66">
        <v>40</v>
      </c>
      <c r="L42" s="152">
        <v>44</v>
      </c>
    </row>
    <row r="43" spans="1:12" s="61" customFormat="1" ht="12.75" customHeight="1">
      <c r="A43" s="374" t="s">
        <v>354</v>
      </c>
      <c r="B43" s="374"/>
      <c r="C43" s="66" t="s">
        <v>610</v>
      </c>
      <c r="D43" s="66">
        <f>SUM(E43:F43)</f>
        <v>119</v>
      </c>
      <c r="E43" s="66">
        <v>62</v>
      </c>
      <c r="F43" s="66">
        <v>57</v>
      </c>
      <c r="G43" s="151"/>
      <c r="H43" s="147" t="s">
        <v>479</v>
      </c>
      <c r="I43" s="66" t="s">
        <v>600</v>
      </c>
      <c r="J43" s="66">
        <f>SUM(K43:L43)</f>
        <v>85</v>
      </c>
      <c r="K43" s="66">
        <v>31</v>
      </c>
      <c r="L43" s="152">
        <v>54</v>
      </c>
    </row>
    <row r="44" spans="1:12" s="61" customFormat="1" ht="12.75" customHeight="1">
      <c r="A44" s="377" t="s">
        <v>389</v>
      </c>
      <c r="B44" s="378"/>
      <c r="C44" s="66" t="s">
        <v>710</v>
      </c>
      <c r="D44" s="66">
        <f>SUM(E44:F44)</f>
        <v>87</v>
      </c>
      <c r="E44" s="66">
        <v>32</v>
      </c>
      <c r="F44" s="145">
        <v>55</v>
      </c>
      <c r="G44" s="151"/>
      <c r="H44" s="458" t="s">
        <v>474</v>
      </c>
      <c r="I44" s="66" t="s">
        <v>704</v>
      </c>
      <c r="J44" s="66">
        <f>SUM(K44:L44)</f>
        <v>42</v>
      </c>
      <c r="K44" s="66">
        <v>23</v>
      </c>
      <c r="L44" s="152">
        <v>19</v>
      </c>
    </row>
    <row r="45" spans="1:12" s="61" customFormat="1" ht="12.75" customHeight="1">
      <c r="A45" s="440" t="s">
        <v>475</v>
      </c>
      <c r="B45" s="442"/>
      <c r="C45" s="66" t="s">
        <v>528</v>
      </c>
      <c r="D45" s="66">
        <f>SUM(E45:F45)</f>
        <v>162</v>
      </c>
      <c r="E45" s="66">
        <v>64</v>
      </c>
      <c r="F45" s="145">
        <v>98</v>
      </c>
      <c r="G45" s="151"/>
      <c r="H45" s="458"/>
      <c r="I45" s="66" t="s">
        <v>696</v>
      </c>
      <c r="J45" s="66">
        <f>SUM(K45:L45)</f>
        <v>19</v>
      </c>
      <c r="K45" s="66">
        <v>7</v>
      </c>
      <c r="L45" s="152">
        <v>12</v>
      </c>
    </row>
    <row r="46" spans="1:12" s="61" customFormat="1" ht="12.75" customHeight="1">
      <c r="A46" s="443"/>
      <c r="B46" s="445"/>
      <c r="C46" s="66" t="s">
        <v>527</v>
      </c>
      <c r="D46" s="66">
        <f>SUM(E46:F46)</f>
        <v>98</v>
      </c>
      <c r="E46" s="66">
        <v>44</v>
      </c>
      <c r="F46" s="145">
        <v>54</v>
      </c>
      <c r="G46" s="151"/>
      <c r="H46" s="458"/>
      <c r="I46" s="66" t="s">
        <v>491</v>
      </c>
      <c r="J46" s="66">
        <f>SUM(K46:L46)</f>
        <v>23</v>
      </c>
      <c r="K46" s="66">
        <v>8</v>
      </c>
      <c r="L46" s="152">
        <v>15</v>
      </c>
    </row>
    <row r="47" spans="1:12" s="61" customFormat="1" ht="12.75" customHeight="1">
      <c r="A47" s="377" t="s">
        <v>521</v>
      </c>
      <c r="B47" s="378"/>
      <c r="C47" s="66" t="s">
        <v>517</v>
      </c>
      <c r="D47" s="66">
        <f>SUM(E47:F47)</f>
        <v>42</v>
      </c>
      <c r="E47" s="66">
        <v>20</v>
      </c>
      <c r="F47" s="145">
        <v>22</v>
      </c>
      <c r="G47" s="151"/>
      <c r="H47" s="458"/>
      <c r="I47" s="66" t="s">
        <v>690</v>
      </c>
      <c r="J47" s="66">
        <f>SUM(K47:L47)</f>
        <v>18</v>
      </c>
      <c r="K47" s="66">
        <v>8</v>
      </c>
      <c r="L47" s="152">
        <v>10</v>
      </c>
    </row>
    <row r="48" spans="1:12" s="61" customFormat="1" ht="12.75" customHeight="1">
      <c r="A48" s="440" t="s">
        <v>449</v>
      </c>
      <c r="B48" s="442"/>
      <c r="C48" s="66" t="s">
        <v>518</v>
      </c>
      <c r="D48" s="66">
        <f>SUM(E48:F48)</f>
        <v>33</v>
      </c>
      <c r="E48" s="66">
        <v>20</v>
      </c>
      <c r="F48" s="66">
        <v>13</v>
      </c>
      <c r="G48" s="151"/>
      <c r="H48" s="458"/>
      <c r="I48" s="66" t="s">
        <v>707</v>
      </c>
      <c r="J48" s="66">
        <f>SUM(K48:L48)</f>
        <v>72</v>
      </c>
      <c r="K48" s="66">
        <v>37</v>
      </c>
      <c r="L48" s="152">
        <v>35</v>
      </c>
    </row>
    <row r="49" spans="1:12" s="61" customFormat="1" ht="12.75" customHeight="1">
      <c r="A49" s="443"/>
      <c r="B49" s="445"/>
      <c r="C49" s="66" t="s">
        <v>520</v>
      </c>
      <c r="D49" s="66">
        <f>SUM(E49:F49)</f>
        <v>194</v>
      </c>
      <c r="E49" s="66">
        <v>90</v>
      </c>
      <c r="F49" s="66">
        <v>104</v>
      </c>
      <c r="G49" s="151"/>
      <c r="H49" s="151" t="s">
        <v>439</v>
      </c>
      <c r="I49" s="146" t="s">
        <v>500</v>
      </c>
      <c r="J49" s="66">
        <f>SUM(K49:L49)</f>
        <v>215</v>
      </c>
      <c r="K49" s="146">
        <v>91</v>
      </c>
      <c r="L49" s="148">
        <v>124</v>
      </c>
    </row>
    <row r="50" spans="1:12" s="61" customFormat="1" ht="12.75" customHeight="1">
      <c r="A50" s="443" t="s">
        <v>403</v>
      </c>
      <c r="B50" s="445"/>
      <c r="C50" s="153" t="s">
        <v>464</v>
      </c>
      <c r="D50" s="153">
        <f>SUM(E50:F50)</f>
        <v>14</v>
      </c>
      <c r="E50" s="153">
        <v>6</v>
      </c>
      <c r="F50" s="154">
        <v>8</v>
      </c>
      <c r="G50" s="151"/>
      <c r="H50" s="151"/>
      <c r="I50" s="66" t="s">
        <v>699</v>
      </c>
      <c r="J50" s="66">
        <f>SUM(K50:L50)</f>
        <v>102</v>
      </c>
      <c r="K50" s="66">
        <v>40</v>
      </c>
      <c r="L50" s="152">
        <v>62</v>
      </c>
    </row>
    <row r="51" spans="1:12" s="61" customFormat="1" ht="12.75" customHeight="1">
      <c r="A51" s="440" t="s">
        <v>509</v>
      </c>
      <c r="B51" s="442"/>
      <c r="C51" s="66" t="s">
        <v>451</v>
      </c>
      <c r="D51" s="66">
        <f>SUM(E51:F51)</f>
        <v>14</v>
      </c>
      <c r="E51" s="66">
        <v>6</v>
      </c>
      <c r="F51" s="145">
        <v>8</v>
      </c>
      <c r="G51" s="151"/>
      <c r="H51" s="153"/>
      <c r="I51" s="66" t="s">
        <v>701</v>
      </c>
      <c r="J51" s="66">
        <f>SUM(K51:L51)</f>
        <v>161</v>
      </c>
      <c r="K51" s="66">
        <v>70</v>
      </c>
      <c r="L51" s="152">
        <v>91</v>
      </c>
    </row>
    <row r="52" spans="1:12" s="61" customFormat="1" ht="12.75" customHeight="1">
      <c r="A52" s="446"/>
      <c r="B52" s="447"/>
      <c r="C52" s="66" t="s">
        <v>605</v>
      </c>
      <c r="D52" s="66">
        <f>SUM(E52:F52)</f>
        <v>80</v>
      </c>
      <c r="E52" s="66">
        <v>39</v>
      </c>
      <c r="F52" s="145">
        <v>41</v>
      </c>
      <c r="G52" s="151"/>
      <c r="H52" s="146" t="s">
        <v>490</v>
      </c>
      <c r="I52" s="66" t="s">
        <v>709</v>
      </c>
      <c r="J52" s="66">
        <f>SUM(K52:L52)</f>
        <v>296</v>
      </c>
      <c r="K52" s="66">
        <v>199</v>
      </c>
      <c r="L52" s="152">
        <v>97</v>
      </c>
    </row>
    <row r="53" spans="1:12" s="61" customFormat="1" ht="12.75" customHeight="1">
      <c r="A53" s="446"/>
      <c r="B53" s="447"/>
      <c r="C53" s="66" t="s">
        <v>494</v>
      </c>
      <c r="D53" s="66">
        <f>SUM(E53:F53)</f>
        <v>19</v>
      </c>
      <c r="E53" s="66">
        <v>10</v>
      </c>
      <c r="F53" s="145">
        <v>9</v>
      </c>
      <c r="G53" s="151"/>
      <c r="H53" s="66" t="s">
        <v>750</v>
      </c>
      <c r="I53" s="66" t="s">
        <v>457</v>
      </c>
      <c r="J53" s="66">
        <f>SUM(K53:L53)</f>
        <v>3566</v>
      </c>
      <c r="K53" s="66">
        <v>1600</v>
      </c>
      <c r="L53" s="66">
        <v>1966</v>
      </c>
    </row>
    <row r="54" spans="1:12" s="61" customFormat="1" ht="12.75" customHeight="1">
      <c r="A54" s="446"/>
      <c r="B54" s="447"/>
      <c r="C54" s="66" t="s">
        <v>532</v>
      </c>
      <c r="D54" s="66">
        <f>SUM(E54:F54)</f>
        <v>37</v>
      </c>
      <c r="E54" s="146">
        <v>17</v>
      </c>
      <c r="F54" s="62">
        <v>20</v>
      </c>
      <c r="G54" s="151"/>
      <c r="H54" s="448" t="s">
        <v>534</v>
      </c>
      <c r="I54" s="449"/>
      <c r="J54" s="449"/>
      <c r="K54" s="449"/>
      <c r="L54" s="450"/>
    </row>
    <row r="55" spans="1:12" s="61" customFormat="1" ht="12.75" customHeight="1">
      <c r="A55" s="446"/>
      <c r="B55" s="447"/>
      <c r="C55" s="66" t="s">
        <v>401</v>
      </c>
      <c r="D55" s="66">
        <f>SUM(E55:F55)</f>
        <v>28</v>
      </c>
      <c r="E55" s="66">
        <v>13</v>
      </c>
      <c r="F55" s="145">
        <v>15</v>
      </c>
      <c r="G55" s="151"/>
      <c r="H55" s="451"/>
      <c r="I55" s="452"/>
      <c r="J55" s="452"/>
      <c r="K55" s="452"/>
      <c r="L55" s="453"/>
    </row>
    <row r="56" spans="1:12" s="61" customFormat="1" ht="12.75" customHeight="1">
      <c r="A56" s="446"/>
      <c r="B56" s="447"/>
      <c r="C56" s="66" t="s">
        <v>720</v>
      </c>
      <c r="D56" s="66">
        <f>SUM(E56:F56)</f>
        <v>21</v>
      </c>
      <c r="E56" s="66">
        <v>11</v>
      </c>
      <c r="F56" s="145">
        <v>10</v>
      </c>
      <c r="G56" s="151"/>
      <c r="H56" s="451"/>
      <c r="I56" s="452"/>
      <c r="J56" s="452"/>
      <c r="K56" s="452"/>
      <c r="L56" s="453"/>
    </row>
    <row r="57" spans="1:12" s="61" customFormat="1" ht="12.75" customHeight="1">
      <c r="A57" s="440"/>
      <c r="B57" s="440"/>
      <c r="C57" s="66" t="s">
        <v>719</v>
      </c>
      <c r="D57" s="66">
        <f>SUM(E57:F57)</f>
        <v>7</v>
      </c>
      <c r="E57" s="66">
        <v>3</v>
      </c>
      <c r="F57" s="145">
        <v>4</v>
      </c>
      <c r="G57" s="151"/>
      <c r="H57" s="448"/>
      <c r="I57" s="448"/>
      <c r="J57" s="448"/>
      <c r="K57" s="448"/>
      <c r="L57" s="454"/>
    </row>
    <row r="58" spans="1:12" s="61" customFormat="1" ht="12.75" customHeight="1">
      <c r="A58" s="443"/>
      <c r="B58" s="445"/>
      <c r="C58" s="66" t="s">
        <v>759</v>
      </c>
      <c r="D58" s="66">
        <f>SUM(E58:F58)</f>
        <v>23</v>
      </c>
      <c r="E58" s="66">
        <v>9</v>
      </c>
      <c r="F58" s="145">
        <v>14</v>
      </c>
      <c r="G58" s="151"/>
      <c r="H58" s="455"/>
      <c r="I58" s="456"/>
      <c r="J58" s="456"/>
      <c r="K58" s="456"/>
      <c r="L58" s="457"/>
    </row>
    <row r="59" spans="2:7" ht="13.5">
      <c r="B59" s="141"/>
      <c r="G59" s="141"/>
    </row>
    <row r="60" ht="13.5">
      <c r="G60" s="141"/>
    </row>
    <row r="61" ht="13.5">
      <c r="G61" s="141"/>
    </row>
    <row r="62" ht="13.5">
      <c r="G62" s="141"/>
    </row>
    <row r="63" spans="5:13" ht="13.5">
      <c r="E63" s="142">
        <f>SUM(E30:E62)</f>
        <v>754</v>
      </c>
      <c r="F63" s="142">
        <f>SUM(F30:F62)</f>
        <v>966</v>
      </c>
      <c r="G63" s="141"/>
      <c r="K63" s="142">
        <f>SUM(K30:K52)</f>
        <v>846</v>
      </c>
      <c r="L63" s="142">
        <f>SUM(L30:L52)</f>
        <v>1000</v>
      </c>
      <c r="M63" s="142">
        <f>L63+F63</f>
        <v>1966</v>
      </c>
    </row>
    <row r="64" ht="13.5">
      <c r="G64" s="141"/>
    </row>
    <row r="65" ht="13.5">
      <c r="G65" s="141"/>
    </row>
  </sheetData>
  <mergeCells count="138">
    <mergeCell ref="K23:L23"/>
    <mergeCell ref="K22:L22"/>
    <mergeCell ref="K21:L21"/>
    <mergeCell ref="K20:L20"/>
    <mergeCell ref="B24:C24"/>
    <mergeCell ref="B23:C23"/>
    <mergeCell ref="B22:C22"/>
    <mergeCell ref="B21:C21"/>
    <mergeCell ref="B20:C20"/>
    <mergeCell ref="I22:J22"/>
    <mergeCell ref="I21:J21"/>
    <mergeCell ref="I20:J20"/>
    <mergeCell ref="B12:C12"/>
    <mergeCell ref="D12:E12"/>
    <mergeCell ref="I12:J12"/>
    <mergeCell ref="B16:C16"/>
    <mergeCell ref="D24:E24"/>
    <mergeCell ref="D23:E23"/>
    <mergeCell ref="D22:E22"/>
    <mergeCell ref="D21:E21"/>
    <mergeCell ref="D20:E20"/>
    <mergeCell ref="I19:J19"/>
    <mergeCell ref="B17:C17"/>
    <mergeCell ref="D15:E15"/>
    <mergeCell ref="B10:C10"/>
    <mergeCell ref="D10:E10"/>
    <mergeCell ref="I10:J10"/>
    <mergeCell ref="K10:L10"/>
    <mergeCell ref="B11:C11"/>
    <mergeCell ref="D11:E11"/>
    <mergeCell ref="I11:J11"/>
    <mergeCell ref="B8:C8"/>
    <mergeCell ref="D8:E8"/>
    <mergeCell ref="I8:J8"/>
    <mergeCell ref="K8:L8"/>
    <mergeCell ref="B9:C9"/>
    <mergeCell ref="D9:E9"/>
    <mergeCell ref="I9:J9"/>
    <mergeCell ref="B6:C6"/>
    <mergeCell ref="D6:E6"/>
    <mergeCell ref="I6:J6"/>
    <mergeCell ref="K6:L6"/>
    <mergeCell ref="B7:C7"/>
    <mergeCell ref="D7:E7"/>
    <mergeCell ref="I7:J7"/>
    <mergeCell ref="B4:C4"/>
    <mergeCell ref="D4:E4"/>
    <mergeCell ref="F4:H4"/>
    <mergeCell ref="I4:J4"/>
    <mergeCell ref="K4:L4"/>
    <mergeCell ref="B5:C5"/>
    <mergeCell ref="D5:E5"/>
    <mergeCell ref="I5:J5"/>
    <mergeCell ref="K5:L5"/>
    <mergeCell ref="I25:J25"/>
    <mergeCell ref="K7:L7"/>
    <mergeCell ref="K26:L26"/>
    <mergeCell ref="I26:J26"/>
    <mergeCell ref="K13:L13"/>
    <mergeCell ref="K14:L14"/>
    <mergeCell ref="K15:L15"/>
    <mergeCell ref="K16:L16"/>
    <mergeCell ref="K17:L17"/>
    <mergeCell ref="K18:L18"/>
    <mergeCell ref="K19:L19"/>
    <mergeCell ref="K25:L25"/>
    <mergeCell ref="I24:J24"/>
    <mergeCell ref="I23:J23"/>
    <mergeCell ref="K9:L9"/>
    <mergeCell ref="K11:L11"/>
    <mergeCell ref="K12:L12"/>
    <mergeCell ref="K24:L24"/>
    <mergeCell ref="A1:L1"/>
    <mergeCell ref="A2:C3"/>
    <mergeCell ref="A26:C26"/>
    <mergeCell ref="B18:C18"/>
    <mergeCell ref="B19:C19"/>
    <mergeCell ref="B25:C25"/>
    <mergeCell ref="B13:C13"/>
    <mergeCell ref="K2:L3"/>
    <mergeCell ref="B14:C14"/>
    <mergeCell ref="B15:C15"/>
    <mergeCell ref="I2:J3"/>
    <mergeCell ref="F2:H3"/>
    <mergeCell ref="D2:E3"/>
    <mergeCell ref="D13:E13"/>
    <mergeCell ref="D14:E14"/>
    <mergeCell ref="I13:J13"/>
    <mergeCell ref="I14:J14"/>
    <mergeCell ref="I15:J15"/>
    <mergeCell ref="I16:J16"/>
    <mergeCell ref="I17:J17"/>
    <mergeCell ref="I18:J18"/>
    <mergeCell ref="D26:E26"/>
    <mergeCell ref="D16:E16"/>
    <mergeCell ref="D17:E17"/>
    <mergeCell ref="D18:E18"/>
    <mergeCell ref="A30:B35"/>
    <mergeCell ref="A36:B39"/>
    <mergeCell ref="A40:B42"/>
    <mergeCell ref="D19:E19"/>
    <mergeCell ref="D25:E25"/>
    <mergeCell ref="A48:B49"/>
    <mergeCell ref="H31:H32"/>
    <mergeCell ref="A28:L28"/>
    <mergeCell ref="A43:B43"/>
    <mergeCell ref="A29:B29"/>
    <mergeCell ref="A47:B47"/>
    <mergeCell ref="A45:B46"/>
    <mergeCell ref="A51:B58"/>
    <mergeCell ref="A50:B50"/>
    <mergeCell ref="A44:B44"/>
    <mergeCell ref="H54:L58"/>
    <mergeCell ref="H44:H48"/>
    <mergeCell ref="H34:H36"/>
    <mergeCell ref="H37:H38"/>
    <mergeCell ref="F5:H5"/>
    <mergeCell ref="F6:H6"/>
    <mergeCell ref="F7:H7"/>
    <mergeCell ref="F8:H8"/>
    <mergeCell ref="F9:H9"/>
    <mergeCell ref="F10:H10"/>
    <mergeCell ref="F11:H11"/>
    <mergeCell ref="F12:H12"/>
    <mergeCell ref="F13:H13"/>
    <mergeCell ref="F14:H14"/>
    <mergeCell ref="F15:H15"/>
    <mergeCell ref="F16:H16"/>
    <mergeCell ref="F17:H17"/>
    <mergeCell ref="F18:H18"/>
    <mergeCell ref="F19:H19"/>
    <mergeCell ref="F20:H20"/>
    <mergeCell ref="F21:H21"/>
    <mergeCell ref="F22:H22"/>
    <mergeCell ref="F23:H23"/>
    <mergeCell ref="F24:H24"/>
    <mergeCell ref="F25:H25"/>
    <mergeCell ref="F26:H26"/>
  </mergeCells>
  <printOptions horizontalCentered="1"/>
  <pageMargins left="0.590416669845581" right="0.590416669845581" top="0.511388897895813" bottom="0.511388897895813" header="0" footer="0.1966666728258133"/>
  <pageSetup horizontalDpi="600" verticalDpi="600" orientation="portrait" paperSize="9" copies="1"/>
  <headerFooter>
    <oddFooter>&amp;L&amp;"돋움체,Italic"&amp;9 2015년 마산교구 통계&amp;R&amp;"새굴림,Italic"&amp;9 2015년 마산교구 통계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W98"/>
  <sheetViews>
    <sheetView zoomScale="110" zoomScaleNormal="110" workbookViewId="0" topLeftCell="A1">
      <pane ySplit="5" topLeftCell="A54" activePane="bottomLeft" state="frozen"/>
      <selection pane="bottomLeft" activeCell="Y9" sqref="Y9"/>
    </sheetView>
  </sheetViews>
  <sheetFormatPr defaultColWidth="8.88671875" defaultRowHeight="13.5"/>
  <cols>
    <col min="1" max="2" width="2.10546875" style="133" customWidth="1"/>
    <col min="3" max="3" width="2.3359375" style="133" customWidth="1"/>
    <col min="4" max="4" width="5.3359375" style="133" customWidth="1"/>
    <col min="5" max="8" width="3.88671875" style="133" customWidth="1"/>
    <col min="9" max="9" width="3.5546875" style="133" customWidth="1"/>
    <col min="10" max="10" width="3.6640625" style="133" customWidth="1"/>
    <col min="11" max="12" width="3.5546875" style="133" customWidth="1"/>
    <col min="13" max="13" width="3.3359375" style="133" customWidth="1"/>
    <col min="14" max="14" width="3.21484375" style="133" customWidth="1"/>
    <col min="15" max="16" width="3.4453125" style="133" customWidth="1"/>
    <col min="17" max="17" width="3.3359375" style="133" customWidth="1"/>
    <col min="18" max="19" width="3.5546875" style="133" customWidth="1"/>
    <col min="20" max="22" width="3.10546875" style="133" customWidth="1"/>
    <col min="23" max="23" width="3.3359375" style="133" customWidth="1"/>
    <col min="24" max="16384" width="8.88671875" style="133" customWidth="1"/>
  </cols>
  <sheetData>
    <row r="1" spans="1:13" ht="15.75" customHeight="1">
      <c r="A1" s="459" t="s">
        <v>290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</row>
    <row r="2" spans="1:23" ht="10.5" customHeight="1">
      <c r="A2" s="460" t="s">
        <v>382</v>
      </c>
      <c r="B2" s="460" t="s">
        <v>388</v>
      </c>
      <c r="C2" s="135"/>
      <c r="D2" s="136" t="s">
        <v>400</v>
      </c>
      <c r="E2" s="461" t="s">
        <v>360</v>
      </c>
      <c r="F2" s="462"/>
      <c r="G2" s="462"/>
      <c r="H2" s="462"/>
      <c r="I2" s="463"/>
      <c r="J2" s="461" t="s">
        <v>393</v>
      </c>
      <c r="K2" s="462"/>
      <c r="L2" s="462"/>
      <c r="M2" s="462"/>
      <c r="N2" s="462"/>
      <c r="O2" s="462"/>
      <c r="P2" s="462"/>
      <c r="Q2" s="462"/>
      <c r="R2" s="462"/>
      <c r="S2" s="462"/>
      <c r="T2" s="462"/>
      <c r="U2" s="462"/>
      <c r="V2" s="462"/>
      <c r="W2" s="463"/>
    </row>
    <row r="3" spans="1:23" ht="9" customHeight="1">
      <c r="A3" s="460"/>
      <c r="B3" s="460"/>
      <c r="C3" s="137"/>
      <c r="D3" s="138"/>
      <c r="E3" s="464" t="s">
        <v>739</v>
      </c>
      <c r="F3" s="464" t="s">
        <v>425</v>
      </c>
      <c r="G3" s="464" t="s">
        <v>355</v>
      </c>
      <c r="H3" s="464" t="s">
        <v>394</v>
      </c>
      <c r="I3" s="464" t="s">
        <v>435</v>
      </c>
      <c r="J3" s="471" t="s">
        <v>425</v>
      </c>
      <c r="K3" s="472"/>
      <c r="L3" s="472"/>
      <c r="M3" s="472"/>
      <c r="N3" s="473"/>
      <c r="O3" s="471" t="s">
        <v>355</v>
      </c>
      <c r="P3" s="472"/>
      <c r="Q3" s="473"/>
      <c r="R3" s="471" t="s">
        <v>435</v>
      </c>
      <c r="S3" s="472"/>
      <c r="T3" s="464" t="s">
        <v>348</v>
      </c>
      <c r="U3" s="464" t="s">
        <v>334</v>
      </c>
      <c r="V3" s="464" t="s">
        <v>342</v>
      </c>
      <c r="W3" s="464" t="s">
        <v>313</v>
      </c>
    </row>
    <row r="4" spans="1:23" ht="8.25" customHeight="1">
      <c r="A4" s="460"/>
      <c r="B4" s="460"/>
      <c r="C4" s="467" t="s">
        <v>453</v>
      </c>
      <c r="D4" s="468"/>
      <c r="E4" s="465"/>
      <c r="F4" s="465"/>
      <c r="G4" s="465"/>
      <c r="H4" s="465"/>
      <c r="I4" s="465"/>
      <c r="J4" s="476" t="s">
        <v>356</v>
      </c>
      <c r="K4" s="477"/>
      <c r="L4" s="474" t="s">
        <v>359</v>
      </c>
      <c r="M4" s="474" t="s">
        <v>329</v>
      </c>
      <c r="N4" s="474" t="s">
        <v>357</v>
      </c>
      <c r="O4" s="474" t="s">
        <v>356</v>
      </c>
      <c r="P4" s="474" t="s">
        <v>359</v>
      </c>
      <c r="Q4" s="474" t="s">
        <v>332</v>
      </c>
      <c r="R4" s="464" t="s">
        <v>332</v>
      </c>
      <c r="S4" s="464" t="s">
        <v>355</v>
      </c>
      <c r="T4" s="465"/>
      <c r="U4" s="465"/>
      <c r="V4" s="465"/>
      <c r="W4" s="465"/>
    </row>
    <row r="5" spans="1:23" ht="8.25" customHeight="1">
      <c r="A5" s="460"/>
      <c r="B5" s="460"/>
      <c r="C5" s="469"/>
      <c r="D5" s="470"/>
      <c r="E5" s="466"/>
      <c r="F5" s="466"/>
      <c r="G5" s="466"/>
      <c r="H5" s="466"/>
      <c r="I5" s="466"/>
      <c r="J5" s="139" t="s">
        <v>367</v>
      </c>
      <c r="K5" s="139" t="s">
        <v>320</v>
      </c>
      <c r="L5" s="475"/>
      <c r="M5" s="475"/>
      <c r="N5" s="475"/>
      <c r="O5" s="475"/>
      <c r="P5" s="475"/>
      <c r="Q5" s="475"/>
      <c r="R5" s="466"/>
      <c r="S5" s="466"/>
      <c r="T5" s="466"/>
      <c r="U5" s="466"/>
      <c r="V5" s="466"/>
      <c r="W5" s="466"/>
    </row>
    <row r="6" spans="1:23" s="134" customFormat="1" ht="15.75" customHeight="1">
      <c r="A6" s="370" t="s">
        <v>752</v>
      </c>
      <c r="B6" s="371" t="s">
        <v>381</v>
      </c>
      <c r="C6" s="67">
        <v>1</v>
      </c>
      <c r="D6" s="67" t="s">
        <v>338</v>
      </c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</row>
    <row r="7" spans="1:23" s="134" customFormat="1" ht="15.75" customHeight="1">
      <c r="A7" s="370"/>
      <c r="B7" s="371"/>
      <c r="C7" s="67">
        <v>2</v>
      </c>
      <c r="D7" s="67" t="s">
        <v>353</v>
      </c>
      <c r="E7" s="27">
        <v>1</v>
      </c>
      <c r="F7" s="27">
        <v>1</v>
      </c>
      <c r="G7" s="27"/>
      <c r="H7" s="27"/>
      <c r="I7" s="27"/>
      <c r="J7" s="27"/>
      <c r="K7" s="27"/>
      <c r="L7" s="27">
        <v>1</v>
      </c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</row>
    <row r="8" spans="1:23" s="134" customFormat="1" ht="15.75" customHeight="1">
      <c r="A8" s="370"/>
      <c r="B8" s="371"/>
      <c r="C8" s="67">
        <v>3</v>
      </c>
      <c r="D8" s="67" t="s">
        <v>344</v>
      </c>
      <c r="E8" s="27">
        <f>SUM(F8:I8)</f>
        <v>0</v>
      </c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</row>
    <row r="9" spans="1:23" s="134" customFormat="1" ht="15.75" customHeight="1">
      <c r="A9" s="370"/>
      <c r="B9" s="371"/>
      <c r="C9" s="67">
        <v>4</v>
      </c>
      <c r="D9" s="67" t="s">
        <v>506</v>
      </c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</row>
    <row r="10" spans="1:23" s="134" customFormat="1" ht="15.75" customHeight="1">
      <c r="A10" s="370"/>
      <c r="B10" s="371"/>
      <c r="C10" s="67">
        <v>5</v>
      </c>
      <c r="D10" s="67" t="s">
        <v>386</v>
      </c>
      <c r="E10" s="27">
        <v>1</v>
      </c>
      <c r="F10" s="27">
        <v>1</v>
      </c>
      <c r="G10" s="27"/>
      <c r="H10" s="27"/>
      <c r="I10" s="27"/>
      <c r="J10" s="27"/>
      <c r="K10" s="27"/>
      <c r="L10" s="27"/>
      <c r="M10" s="27"/>
      <c r="N10" s="27">
        <v>1</v>
      </c>
      <c r="O10" s="27"/>
      <c r="P10" s="27"/>
      <c r="Q10" s="27"/>
      <c r="R10" s="27"/>
      <c r="S10" s="27"/>
      <c r="T10" s="27"/>
      <c r="U10" s="27"/>
      <c r="V10" s="27"/>
      <c r="W10" s="27"/>
    </row>
    <row r="11" spans="1:23" s="134" customFormat="1" ht="15.75" customHeight="1">
      <c r="A11" s="370"/>
      <c r="B11" s="371"/>
      <c r="C11" s="67">
        <v>6</v>
      </c>
      <c r="D11" s="67" t="s">
        <v>459</v>
      </c>
      <c r="E11" s="27">
        <f>SUM(F11:I11)</f>
        <v>3</v>
      </c>
      <c r="F11" s="27">
        <v>1</v>
      </c>
      <c r="G11" s="27"/>
      <c r="H11" s="27">
        <v>2</v>
      </c>
      <c r="I11" s="27"/>
      <c r="J11" s="27"/>
      <c r="K11" s="27"/>
      <c r="L11" s="27"/>
      <c r="M11" s="27">
        <v>1</v>
      </c>
      <c r="N11" s="27"/>
      <c r="O11" s="27"/>
      <c r="P11" s="27"/>
      <c r="Q11" s="27"/>
      <c r="R11" s="27"/>
      <c r="S11" s="27"/>
      <c r="T11" s="27"/>
      <c r="U11" s="27"/>
      <c r="V11" s="27"/>
      <c r="W11" s="27">
        <v>2</v>
      </c>
    </row>
    <row r="12" spans="1:23" s="134" customFormat="1" ht="15.75" customHeight="1">
      <c r="A12" s="370"/>
      <c r="B12" s="371"/>
      <c r="C12" s="68">
        <v>7</v>
      </c>
      <c r="D12" s="68" t="s">
        <v>321</v>
      </c>
      <c r="E12" s="27">
        <v>1</v>
      </c>
      <c r="F12" s="27"/>
      <c r="G12" s="27">
        <v>1</v>
      </c>
      <c r="H12" s="27"/>
      <c r="I12" s="27"/>
      <c r="J12" s="27"/>
      <c r="K12" s="27"/>
      <c r="L12" s="27"/>
      <c r="M12" s="27"/>
      <c r="N12" s="27"/>
      <c r="O12" s="27"/>
      <c r="P12" s="27"/>
      <c r="Q12" s="27">
        <v>1</v>
      </c>
      <c r="R12" s="27"/>
      <c r="S12" s="27"/>
      <c r="T12" s="27"/>
      <c r="U12" s="27"/>
      <c r="V12" s="27"/>
      <c r="W12" s="27"/>
    </row>
    <row r="13" spans="1:23" s="134" customFormat="1" ht="15.75" customHeight="1">
      <c r="A13" s="370"/>
      <c r="B13" s="371"/>
      <c r="C13" s="366" t="s">
        <v>692</v>
      </c>
      <c r="D13" s="367"/>
      <c r="E13" s="27">
        <f>SUM(E6:E12)</f>
        <v>6</v>
      </c>
      <c r="F13" s="27">
        <f>SUM(F6:F12)</f>
        <v>3</v>
      </c>
      <c r="G13" s="27">
        <f>SUM(G6:G12)</f>
        <v>1</v>
      </c>
      <c r="H13" s="27">
        <f>SUM(H6:H12)</f>
        <v>2</v>
      </c>
      <c r="I13" s="27">
        <f>SUM(I6:I12)</f>
        <v>0</v>
      </c>
      <c r="J13" s="27">
        <f>SUM(J6:J12)</f>
        <v>0</v>
      </c>
      <c r="K13" s="27">
        <f>SUM(K6:K12)</f>
        <v>0</v>
      </c>
      <c r="L13" s="27">
        <f>SUM(L6:L12)</f>
        <v>1</v>
      </c>
      <c r="M13" s="27">
        <f>SUM(M6:M12)</f>
        <v>1</v>
      </c>
      <c r="N13" s="27">
        <f>SUM(N6:N12)</f>
        <v>1</v>
      </c>
      <c r="O13" s="27">
        <f>SUM(O6:O12)</f>
        <v>0</v>
      </c>
      <c r="P13" s="27">
        <f>SUM(P6:P12)</f>
        <v>0</v>
      </c>
      <c r="Q13" s="27">
        <f>SUM(Q6:Q12)</f>
        <v>1</v>
      </c>
      <c r="R13" s="27">
        <f>SUM(R6:R12)</f>
        <v>0</v>
      </c>
      <c r="S13" s="27">
        <f>SUM(S6:S12)</f>
        <v>0</v>
      </c>
      <c r="T13" s="27">
        <f>SUM(T6:T12)</f>
        <v>0</v>
      </c>
      <c r="U13" s="27">
        <f>SUM(U6:U12)</f>
        <v>0</v>
      </c>
      <c r="V13" s="27">
        <f>SUM(V6:V12)</f>
        <v>0</v>
      </c>
      <c r="W13" s="27">
        <f>SUM(W6:W12)</f>
        <v>2</v>
      </c>
    </row>
    <row r="14" spans="1:23" s="134" customFormat="1" ht="15.75" customHeight="1">
      <c r="A14" s="370"/>
      <c r="B14" s="371" t="s">
        <v>358</v>
      </c>
      <c r="C14" s="72">
        <v>8</v>
      </c>
      <c r="D14" s="72" t="s">
        <v>389</v>
      </c>
      <c r="E14" s="27">
        <f>SUM(F14:I14)</f>
        <v>0</v>
      </c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</row>
    <row r="15" spans="1:23" s="134" customFormat="1" ht="15.75" customHeight="1">
      <c r="A15" s="370"/>
      <c r="B15" s="371"/>
      <c r="C15" s="67">
        <v>9</v>
      </c>
      <c r="D15" s="67" t="s">
        <v>365</v>
      </c>
      <c r="E15" s="27">
        <f>SUM(F15:I15)</f>
        <v>0</v>
      </c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</row>
    <row r="16" spans="1:23" s="134" customFormat="1" ht="15.75" customHeight="1">
      <c r="A16" s="370"/>
      <c r="B16" s="371"/>
      <c r="C16" s="67">
        <v>10</v>
      </c>
      <c r="D16" s="67" t="s">
        <v>399</v>
      </c>
      <c r="E16" s="27">
        <f>SUM(F16:I16)</f>
        <v>1</v>
      </c>
      <c r="F16" s="27"/>
      <c r="G16" s="27">
        <v>1</v>
      </c>
      <c r="H16" s="27"/>
      <c r="I16" s="27"/>
      <c r="J16" s="27"/>
      <c r="K16" s="27"/>
      <c r="L16" s="27"/>
      <c r="M16" s="27"/>
      <c r="N16" s="27"/>
      <c r="O16" s="27"/>
      <c r="P16" s="27"/>
      <c r="Q16" s="27">
        <v>1</v>
      </c>
      <c r="R16" s="27"/>
      <c r="S16" s="27"/>
      <c r="T16" s="27"/>
      <c r="U16" s="27"/>
      <c r="V16" s="27"/>
      <c r="W16" s="27"/>
    </row>
    <row r="17" spans="1:23" s="134" customFormat="1" ht="15.75" customHeight="1">
      <c r="A17" s="370"/>
      <c r="B17" s="371"/>
      <c r="C17" s="67">
        <v>11</v>
      </c>
      <c r="D17" s="67" t="s">
        <v>346</v>
      </c>
      <c r="E17" s="27">
        <f>SUM(F17:I17)</f>
        <v>0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</row>
    <row r="18" spans="1:23" s="134" customFormat="1" ht="15.75" customHeight="1">
      <c r="A18" s="370"/>
      <c r="B18" s="371"/>
      <c r="C18" s="67">
        <v>12</v>
      </c>
      <c r="D18" s="68" t="s">
        <v>490</v>
      </c>
      <c r="E18" s="27">
        <v>1</v>
      </c>
      <c r="F18" s="27">
        <v>1</v>
      </c>
      <c r="G18" s="27"/>
      <c r="H18" s="27"/>
      <c r="I18" s="27"/>
      <c r="J18" s="27"/>
      <c r="K18" s="27"/>
      <c r="L18" s="27"/>
      <c r="M18" s="27"/>
      <c r="N18" s="27">
        <v>1</v>
      </c>
      <c r="O18" s="27"/>
      <c r="P18" s="27"/>
      <c r="Q18" s="27"/>
      <c r="R18" s="27"/>
      <c r="S18" s="27"/>
      <c r="T18" s="27"/>
      <c r="U18" s="27"/>
      <c r="V18" s="27"/>
      <c r="W18" s="27"/>
    </row>
    <row r="19" spans="1:23" s="134" customFormat="1" ht="15.75" customHeight="1">
      <c r="A19" s="370"/>
      <c r="B19" s="371"/>
      <c r="C19" s="68">
        <v>13</v>
      </c>
      <c r="D19" s="67" t="s">
        <v>498</v>
      </c>
      <c r="E19" s="27">
        <f>SUM(F19:I19)</f>
        <v>0</v>
      </c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</row>
    <row r="20" spans="1:23" s="134" customFormat="1" ht="15.75" customHeight="1">
      <c r="A20" s="370"/>
      <c r="B20" s="371"/>
      <c r="C20" s="366" t="s">
        <v>692</v>
      </c>
      <c r="D20" s="367"/>
      <c r="E20" s="27">
        <f>SUM(E14:E19)</f>
        <v>2</v>
      </c>
      <c r="F20" s="27">
        <f>SUM(F14:F19)</f>
        <v>1</v>
      </c>
      <c r="G20" s="27">
        <f>SUM(G14:G19)</f>
        <v>1</v>
      </c>
      <c r="H20" s="27">
        <f>SUM(H14:H19)</f>
        <v>0</v>
      </c>
      <c r="I20" s="27">
        <f>SUM(I14:I19)</f>
        <v>0</v>
      </c>
      <c r="J20" s="27">
        <f>SUM(J14:J19)</f>
        <v>0</v>
      </c>
      <c r="K20" s="27">
        <f>SUM(K14:K19)</f>
        <v>0</v>
      </c>
      <c r="L20" s="27">
        <f>SUM(L14:L19)</f>
        <v>0</v>
      </c>
      <c r="M20" s="27">
        <f>SUM(M14:M19)</f>
        <v>0</v>
      </c>
      <c r="N20" s="27">
        <f>SUM(N14:N19)</f>
        <v>1</v>
      </c>
      <c r="O20" s="27">
        <f>SUM(O14:O19)</f>
        <v>0</v>
      </c>
      <c r="P20" s="27">
        <f>SUM(P14:P19)</f>
        <v>0</v>
      </c>
      <c r="Q20" s="27">
        <f>SUM(Q14:Q19)</f>
        <v>1</v>
      </c>
      <c r="R20" s="27">
        <f>SUM(R14:R19)</f>
        <v>0</v>
      </c>
      <c r="S20" s="27">
        <f>SUM(S14:S19)</f>
        <v>0</v>
      </c>
      <c r="T20" s="27">
        <f>SUM(T14:T19)</f>
        <v>0</v>
      </c>
      <c r="U20" s="27">
        <f>SUM(U14:U19)</f>
        <v>0</v>
      </c>
      <c r="V20" s="27">
        <f>SUM(V14:V19)</f>
        <v>0</v>
      </c>
      <c r="W20" s="27">
        <f>SUM(W14:W19)</f>
        <v>0</v>
      </c>
    </row>
    <row r="21" spans="1:23" s="134" customFormat="1" ht="15.75" customHeight="1">
      <c r="A21" s="370"/>
      <c r="B21" s="371" t="s">
        <v>341</v>
      </c>
      <c r="C21" s="72">
        <v>14</v>
      </c>
      <c r="D21" s="72" t="s">
        <v>502</v>
      </c>
      <c r="E21" s="27">
        <f>SUM(F21:I21)</f>
        <v>0</v>
      </c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</row>
    <row r="22" spans="1:23" s="134" customFormat="1" ht="15.75" customHeight="1">
      <c r="A22" s="370"/>
      <c r="B22" s="371"/>
      <c r="C22" s="67">
        <v>15</v>
      </c>
      <c r="D22" s="67" t="s">
        <v>461</v>
      </c>
      <c r="E22" s="27">
        <f>SUM(F22:I22)</f>
        <v>0</v>
      </c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</row>
    <row r="23" spans="1:23" s="134" customFormat="1" ht="15.75" customHeight="1">
      <c r="A23" s="370"/>
      <c r="B23" s="371"/>
      <c r="C23" s="67">
        <v>16</v>
      </c>
      <c r="D23" s="67" t="s">
        <v>504</v>
      </c>
      <c r="E23" s="27">
        <f>SUM(F23:I23)</f>
        <v>0</v>
      </c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</row>
    <row r="24" spans="1:23" s="134" customFormat="1" ht="15.75" customHeight="1">
      <c r="A24" s="370"/>
      <c r="B24" s="371"/>
      <c r="C24" s="67">
        <v>17</v>
      </c>
      <c r="D24" s="67" t="s">
        <v>471</v>
      </c>
      <c r="E24" s="27">
        <f>SUM(F24:I24)</f>
        <v>0</v>
      </c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</row>
    <row r="25" spans="1:23" s="134" customFormat="1" ht="15.75" customHeight="1">
      <c r="A25" s="370"/>
      <c r="B25" s="371"/>
      <c r="C25" s="67">
        <v>18</v>
      </c>
      <c r="D25" s="67" t="s">
        <v>472</v>
      </c>
      <c r="E25" s="27">
        <f>SUM(F25:I25)</f>
        <v>1</v>
      </c>
      <c r="F25" s="27"/>
      <c r="G25" s="27"/>
      <c r="H25" s="27">
        <v>1</v>
      </c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>
        <v>1</v>
      </c>
    </row>
    <row r="26" spans="1:23" s="134" customFormat="1" ht="15.75" customHeight="1">
      <c r="A26" s="370"/>
      <c r="B26" s="371"/>
      <c r="C26" s="67">
        <v>19</v>
      </c>
      <c r="D26" s="67" t="s">
        <v>479</v>
      </c>
      <c r="E26" s="27">
        <v>4</v>
      </c>
      <c r="F26" s="27">
        <v>1</v>
      </c>
      <c r="G26" s="27">
        <v>1</v>
      </c>
      <c r="H26" s="27">
        <v>2</v>
      </c>
      <c r="I26" s="27"/>
      <c r="J26" s="27"/>
      <c r="K26" s="27"/>
      <c r="L26" s="27"/>
      <c r="M26" s="27">
        <v>1</v>
      </c>
      <c r="N26" s="27"/>
      <c r="O26" s="27"/>
      <c r="P26" s="27"/>
      <c r="Q26" s="27">
        <v>1</v>
      </c>
      <c r="R26" s="27"/>
      <c r="S26" s="27"/>
      <c r="T26" s="27"/>
      <c r="U26" s="27"/>
      <c r="V26" s="27"/>
      <c r="W26" s="27">
        <v>2</v>
      </c>
    </row>
    <row r="27" spans="1:23" s="134" customFormat="1" ht="15.75" customHeight="1">
      <c r="A27" s="370"/>
      <c r="B27" s="371"/>
      <c r="C27" s="366" t="s">
        <v>692</v>
      </c>
      <c r="D27" s="367"/>
      <c r="E27" s="27">
        <f>SUM(E21:E26)</f>
        <v>5</v>
      </c>
      <c r="F27" s="27">
        <f>SUM(F21:F26)</f>
        <v>1</v>
      </c>
      <c r="G27" s="27">
        <f>SUM(G21:G26)</f>
        <v>1</v>
      </c>
      <c r="H27" s="27">
        <f>SUM(H21:H26)</f>
        <v>3</v>
      </c>
      <c r="I27" s="27">
        <f>SUM(I21:I26)</f>
        <v>0</v>
      </c>
      <c r="J27" s="27">
        <f>SUM(J21:J26)</f>
        <v>0</v>
      </c>
      <c r="K27" s="27">
        <f>SUM(K21:K26)</f>
        <v>0</v>
      </c>
      <c r="L27" s="27">
        <f>SUM(L21:L26)</f>
        <v>0</v>
      </c>
      <c r="M27" s="27">
        <f>SUM(M21:M26)</f>
        <v>1</v>
      </c>
      <c r="N27" s="27">
        <f>SUM(N21:N26)</f>
        <v>0</v>
      </c>
      <c r="O27" s="27">
        <f>SUM(O21:O26)</f>
        <v>0</v>
      </c>
      <c r="P27" s="27">
        <f>SUM(P21:P26)</f>
        <v>0</v>
      </c>
      <c r="Q27" s="27">
        <f>SUM(Q21:Q26)</f>
        <v>1</v>
      </c>
      <c r="R27" s="27">
        <f>SUM(R21:R26)</f>
        <v>0</v>
      </c>
      <c r="S27" s="27">
        <f>SUM(S21:S26)</f>
        <v>0</v>
      </c>
      <c r="T27" s="27">
        <f>SUM(T21:T26)</f>
        <v>0</v>
      </c>
      <c r="U27" s="27">
        <f>SUM(U21:U26)</f>
        <v>0</v>
      </c>
      <c r="V27" s="27">
        <f>SUM(V21:V26)</f>
        <v>0</v>
      </c>
      <c r="W27" s="27">
        <f>SUM(W21:W26)</f>
        <v>3</v>
      </c>
    </row>
    <row r="28" spans="1:23" s="134" customFormat="1" ht="15.75" customHeight="1">
      <c r="A28" s="370"/>
      <c r="B28" s="368" t="s">
        <v>486</v>
      </c>
      <c r="C28" s="368"/>
      <c r="D28" s="369"/>
      <c r="E28" s="27">
        <f>E27+E20+E13</f>
        <v>13</v>
      </c>
      <c r="F28" s="27">
        <f>F27+F20+F13</f>
        <v>5</v>
      </c>
      <c r="G28" s="27">
        <f>G27+G20+G13</f>
        <v>3</v>
      </c>
      <c r="H28" s="27">
        <f>H27+H20+H13</f>
        <v>5</v>
      </c>
      <c r="I28" s="27">
        <f>I27+I20+I13</f>
        <v>0</v>
      </c>
      <c r="J28" s="27">
        <f>J27+J20+J13</f>
        <v>0</v>
      </c>
      <c r="K28" s="27">
        <f>K27+K20+K13</f>
        <v>0</v>
      </c>
      <c r="L28" s="27">
        <f>L27+L20+L13</f>
        <v>1</v>
      </c>
      <c r="M28" s="27">
        <f>M27+M20+M13</f>
        <v>2</v>
      </c>
      <c r="N28" s="27">
        <f>N27+N20+N13</f>
        <v>2</v>
      </c>
      <c r="O28" s="27">
        <f>O27+O20+O13</f>
        <v>0</v>
      </c>
      <c r="P28" s="27">
        <f>P27+P20+P13</f>
        <v>0</v>
      </c>
      <c r="Q28" s="27">
        <f>Q27+Q20+Q13</f>
        <v>3</v>
      </c>
      <c r="R28" s="27">
        <f>R27+R20+R13</f>
        <v>0</v>
      </c>
      <c r="S28" s="27">
        <f>S27+S20+S13</f>
        <v>0</v>
      </c>
      <c r="T28" s="27">
        <f>T27+T20+T13</f>
        <v>0</v>
      </c>
      <c r="U28" s="27">
        <f>U27+U20+U13</f>
        <v>0</v>
      </c>
      <c r="V28" s="27">
        <f>V27+V20+V13</f>
        <v>0</v>
      </c>
      <c r="W28" s="27">
        <f>W27+W20+W13</f>
        <v>5</v>
      </c>
    </row>
    <row r="29" spans="1:23" s="134" customFormat="1" ht="15.75" customHeight="1">
      <c r="A29" s="370" t="s">
        <v>753</v>
      </c>
      <c r="B29" s="371" t="s">
        <v>381</v>
      </c>
      <c r="C29" s="67">
        <v>20</v>
      </c>
      <c r="D29" s="67" t="s">
        <v>351</v>
      </c>
      <c r="E29" s="27">
        <v>4</v>
      </c>
      <c r="F29" s="27">
        <v>3</v>
      </c>
      <c r="G29" s="27"/>
      <c r="H29" s="27"/>
      <c r="I29" s="27"/>
      <c r="J29" s="27">
        <v>1</v>
      </c>
      <c r="K29" s="27"/>
      <c r="L29" s="27"/>
      <c r="M29" s="27">
        <v>2</v>
      </c>
      <c r="N29" s="27"/>
      <c r="O29" s="27"/>
      <c r="P29" s="27"/>
      <c r="Q29" s="27">
        <v>1</v>
      </c>
      <c r="R29" s="27"/>
      <c r="S29" s="27"/>
      <c r="T29" s="27"/>
      <c r="U29" s="27"/>
      <c r="V29" s="27"/>
      <c r="W29" s="27"/>
    </row>
    <row r="30" spans="1:23" s="134" customFormat="1" ht="15.75" customHeight="1">
      <c r="A30" s="370"/>
      <c r="B30" s="371"/>
      <c r="C30" s="67">
        <v>21</v>
      </c>
      <c r="D30" s="67" t="s">
        <v>387</v>
      </c>
      <c r="E30" s="27">
        <v>1</v>
      </c>
      <c r="F30" s="27"/>
      <c r="G30" s="27"/>
      <c r="H30" s="27">
        <v>1</v>
      </c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>
        <v>1</v>
      </c>
    </row>
    <row r="31" spans="1:23" s="134" customFormat="1" ht="15.75" customHeight="1">
      <c r="A31" s="370"/>
      <c r="B31" s="371"/>
      <c r="C31" s="67">
        <v>22</v>
      </c>
      <c r="D31" s="67" t="s">
        <v>539</v>
      </c>
      <c r="E31" s="27">
        <v>1</v>
      </c>
      <c r="F31" s="27"/>
      <c r="G31" s="27"/>
      <c r="H31" s="27">
        <v>1</v>
      </c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>
        <v>1</v>
      </c>
    </row>
    <row r="32" spans="1:23" s="134" customFormat="1" ht="15.75" customHeight="1">
      <c r="A32" s="370"/>
      <c r="B32" s="371"/>
      <c r="C32" s="67">
        <v>23</v>
      </c>
      <c r="D32" s="67" t="s">
        <v>496</v>
      </c>
      <c r="E32" s="27">
        <f>SUM(F32:I32)</f>
        <v>0</v>
      </c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</row>
    <row r="33" spans="1:23" s="134" customFormat="1" ht="15.75" customHeight="1">
      <c r="A33" s="370"/>
      <c r="B33" s="371"/>
      <c r="C33" s="366" t="s">
        <v>692</v>
      </c>
      <c r="D33" s="367"/>
      <c r="E33" s="27">
        <f>SUM(E29:E32)</f>
        <v>6</v>
      </c>
      <c r="F33" s="27">
        <f>SUM(F29:F32)</f>
        <v>3</v>
      </c>
      <c r="G33" s="27">
        <f>SUM(G29:G32)</f>
        <v>0</v>
      </c>
      <c r="H33" s="27">
        <f>SUM(H29:H32)</f>
        <v>2</v>
      </c>
      <c r="I33" s="27">
        <f>SUM(I29:I32)</f>
        <v>0</v>
      </c>
      <c r="J33" s="27">
        <f>SUM(J29:J32)</f>
        <v>1</v>
      </c>
      <c r="K33" s="27">
        <f>SUM(K29:K32)</f>
        <v>0</v>
      </c>
      <c r="L33" s="27">
        <f>SUM(L29:L32)</f>
        <v>0</v>
      </c>
      <c r="M33" s="27">
        <f>SUM(M29:M32)</f>
        <v>2</v>
      </c>
      <c r="N33" s="27">
        <f>SUM(N29:N32)</f>
        <v>0</v>
      </c>
      <c r="O33" s="27">
        <f>SUM(O29:O32)</f>
        <v>0</v>
      </c>
      <c r="P33" s="27">
        <f>SUM(P29:P32)</f>
        <v>0</v>
      </c>
      <c r="Q33" s="27">
        <f>SUM(Q29:Q32)</f>
        <v>1</v>
      </c>
      <c r="R33" s="27">
        <f>SUM(R29:R32)</f>
        <v>0</v>
      </c>
      <c r="S33" s="27">
        <f>SUM(S29:S32)</f>
        <v>0</v>
      </c>
      <c r="T33" s="27">
        <f>SUM(T29:T32)</f>
        <v>0</v>
      </c>
      <c r="U33" s="27">
        <f>SUM(U29:U32)</f>
        <v>0</v>
      </c>
      <c r="V33" s="27">
        <f>SUM(V29:V32)</f>
        <v>0</v>
      </c>
      <c r="W33" s="27">
        <f>SUM(W29:W32)</f>
        <v>2</v>
      </c>
    </row>
    <row r="34" spans="1:23" s="134" customFormat="1" ht="15.75" customHeight="1">
      <c r="A34" s="370"/>
      <c r="B34" s="371" t="s">
        <v>358</v>
      </c>
      <c r="C34" s="67">
        <v>24</v>
      </c>
      <c r="D34" s="67" t="s">
        <v>314</v>
      </c>
      <c r="E34" s="27">
        <f>SUM(F34:I34)</f>
        <v>0</v>
      </c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</row>
    <row r="35" spans="1:23" s="134" customFormat="1" ht="15.75" customHeight="1">
      <c r="A35" s="370"/>
      <c r="B35" s="371"/>
      <c r="C35" s="67">
        <v>25</v>
      </c>
      <c r="D35" s="67" t="s">
        <v>468</v>
      </c>
      <c r="E35" s="27">
        <v>1</v>
      </c>
      <c r="F35" s="27"/>
      <c r="G35" s="27"/>
      <c r="H35" s="27">
        <v>1</v>
      </c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>
        <v>1</v>
      </c>
    </row>
    <row r="36" spans="1:23" s="134" customFormat="1" ht="15.75" customHeight="1">
      <c r="A36" s="370"/>
      <c r="B36" s="371"/>
      <c r="C36" s="67">
        <v>26</v>
      </c>
      <c r="D36" s="76" t="s">
        <v>362</v>
      </c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</row>
    <row r="37" spans="1:23" s="134" customFormat="1" ht="15.75" customHeight="1">
      <c r="A37" s="370"/>
      <c r="B37" s="371"/>
      <c r="C37" s="67">
        <v>27</v>
      </c>
      <c r="D37" s="67" t="s">
        <v>485</v>
      </c>
      <c r="E37" s="27">
        <f>SUM(F37:I37)</f>
        <v>1</v>
      </c>
      <c r="F37" s="27">
        <v>1</v>
      </c>
      <c r="G37" s="27"/>
      <c r="H37" s="27"/>
      <c r="I37" s="27"/>
      <c r="J37" s="27"/>
      <c r="K37" s="27"/>
      <c r="L37" s="27"/>
      <c r="M37" s="27"/>
      <c r="N37" s="27">
        <v>1</v>
      </c>
      <c r="O37" s="27"/>
      <c r="P37" s="27"/>
      <c r="Q37" s="27"/>
      <c r="R37" s="27"/>
      <c r="S37" s="27"/>
      <c r="T37" s="27"/>
      <c r="U37" s="27"/>
      <c r="V37" s="27"/>
      <c r="W37" s="27"/>
    </row>
    <row r="38" spans="1:23" s="134" customFormat="1" ht="15.75" customHeight="1">
      <c r="A38" s="370"/>
      <c r="B38" s="371"/>
      <c r="C38" s="67">
        <v>28</v>
      </c>
      <c r="D38" s="67" t="s">
        <v>371</v>
      </c>
      <c r="E38" s="27">
        <f>SUM(F38:I38)</f>
        <v>0</v>
      </c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</row>
    <row r="39" spans="1:23" s="134" customFormat="1" ht="15.75" customHeight="1">
      <c r="A39" s="370"/>
      <c r="B39" s="371"/>
      <c r="C39" s="366" t="s">
        <v>692</v>
      </c>
      <c r="D39" s="367"/>
      <c r="E39" s="27">
        <f>SUM(E34:E38)</f>
        <v>2</v>
      </c>
      <c r="F39" s="27">
        <f>SUM(F34:F38)</f>
        <v>1</v>
      </c>
      <c r="G39" s="27">
        <f>SUM(G34:G38)</f>
        <v>0</v>
      </c>
      <c r="H39" s="27">
        <f>SUM(H34:H38)</f>
        <v>1</v>
      </c>
      <c r="I39" s="27">
        <f>SUM(I34:I38)</f>
        <v>0</v>
      </c>
      <c r="J39" s="27">
        <f>SUM(J34:J38)</f>
        <v>0</v>
      </c>
      <c r="K39" s="27">
        <f>SUM(K34:K38)</f>
        <v>0</v>
      </c>
      <c r="L39" s="27">
        <f>SUM(L34:L38)</f>
        <v>0</v>
      </c>
      <c r="M39" s="27">
        <f>SUM(M34:M38)</f>
        <v>0</v>
      </c>
      <c r="N39" s="27">
        <f>SUM(N34:N38)</f>
        <v>1</v>
      </c>
      <c r="O39" s="27">
        <f>SUM(O34:O38)</f>
        <v>0</v>
      </c>
      <c r="P39" s="27">
        <f>SUM(P34:P38)</f>
        <v>0</v>
      </c>
      <c r="Q39" s="27">
        <f>SUM(Q34:Q38)</f>
        <v>0</v>
      </c>
      <c r="R39" s="27">
        <f>SUM(R34:R38)</f>
        <v>0</v>
      </c>
      <c r="S39" s="27">
        <f>SUM(S34:S38)</f>
        <v>0</v>
      </c>
      <c r="T39" s="27">
        <f>SUM(T34:T38)</f>
        <v>0</v>
      </c>
      <c r="U39" s="27">
        <f>SUM(U34:U38)</f>
        <v>0</v>
      </c>
      <c r="V39" s="27">
        <f>SUM(V34:V38)</f>
        <v>0</v>
      </c>
      <c r="W39" s="27">
        <f>SUM(W34:W38)</f>
        <v>1</v>
      </c>
    </row>
    <row r="40" spans="1:23" s="134" customFormat="1" ht="15.75" customHeight="1">
      <c r="A40" s="370"/>
      <c r="B40" s="371" t="s">
        <v>341</v>
      </c>
      <c r="C40" s="67">
        <v>29</v>
      </c>
      <c r="D40" s="67" t="s">
        <v>391</v>
      </c>
      <c r="E40" s="27">
        <f>SUM(F40:I40)</f>
        <v>0</v>
      </c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</row>
    <row r="41" spans="1:23" s="134" customFormat="1" ht="15.75" customHeight="1">
      <c r="A41" s="370"/>
      <c r="B41" s="371"/>
      <c r="C41" s="67">
        <v>30</v>
      </c>
      <c r="D41" s="67" t="s">
        <v>354</v>
      </c>
      <c r="E41" s="27">
        <f>SUM(F41:I41)</f>
        <v>1</v>
      </c>
      <c r="F41" s="27">
        <v>1</v>
      </c>
      <c r="G41" s="27"/>
      <c r="H41" s="27"/>
      <c r="I41" s="27"/>
      <c r="J41" s="27"/>
      <c r="K41" s="27"/>
      <c r="L41" s="27"/>
      <c r="M41" s="27"/>
      <c r="N41" s="27">
        <v>1</v>
      </c>
      <c r="O41" s="27"/>
      <c r="P41" s="27"/>
      <c r="Q41" s="27"/>
      <c r="R41" s="27"/>
      <c r="S41" s="27"/>
      <c r="T41" s="27"/>
      <c r="U41" s="27"/>
      <c r="V41" s="27"/>
      <c r="W41" s="27"/>
    </row>
    <row r="42" spans="1:23" s="134" customFormat="1" ht="15.75" customHeight="1">
      <c r="A42" s="370"/>
      <c r="B42" s="371"/>
      <c r="C42" s="67">
        <v>31</v>
      </c>
      <c r="D42" s="67" t="s">
        <v>406</v>
      </c>
      <c r="E42" s="27">
        <f>SUM(F42:I42)</f>
        <v>2</v>
      </c>
      <c r="F42" s="27"/>
      <c r="G42" s="27">
        <v>1</v>
      </c>
      <c r="H42" s="27"/>
      <c r="I42" s="27">
        <v>1</v>
      </c>
      <c r="J42" s="27"/>
      <c r="K42" s="27"/>
      <c r="L42" s="27"/>
      <c r="M42" s="27"/>
      <c r="N42" s="27"/>
      <c r="O42" s="27"/>
      <c r="P42" s="27"/>
      <c r="Q42" s="27"/>
      <c r="R42" s="27">
        <v>1</v>
      </c>
      <c r="S42" s="27"/>
      <c r="T42" s="27"/>
      <c r="U42" s="27"/>
      <c r="V42" s="27"/>
      <c r="W42" s="27"/>
    </row>
    <row r="43" spans="1:23" s="134" customFormat="1" ht="15.75" customHeight="1">
      <c r="A43" s="370"/>
      <c r="B43" s="371"/>
      <c r="C43" s="67">
        <v>32</v>
      </c>
      <c r="D43" s="67" t="s">
        <v>649</v>
      </c>
      <c r="E43" s="27">
        <f>SUM(F43:I43)</f>
        <v>0</v>
      </c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</row>
    <row r="44" spans="1:23" s="134" customFormat="1" ht="15.75" customHeight="1">
      <c r="A44" s="370"/>
      <c r="B44" s="371"/>
      <c r="C44" s="67">
        <v>33</v>
      </c>
      <c r="D44" s="67" t="s">
        <v>339</v>
      </c>
      <c r="E44" s="27">
        <v>3</v>
      </c>
      <c r="F44" s="27">
        <v>2</v>
      </c>
      <c r="G44" s="27"/>
      <c r="H44" s="27"/>
      <c r="I44" s="27">
        <v>1</v>
      </c>
      <c r="J44" s="27"/>
      <c r="K44" s="27"/>
      <c r="L44" s="27"/>
      <c r="M44" s="27">
        <v>1</v>
      </c>
      <c r="N44" s="27">
        <v>1</v>
      </c>
      <c r="O44" s="27"/>
      <c r="P44" s="27"/>
      <c r="Q44" s="27"/>
      <c r="R44" s="27"/>
      <c r="S44" s="27">
        <v>1</v>
      </c>
      <c r="T44" s="27"/>
      <c r="U44" s="27"/>
      <c r="V44" s="27"/>
      <c r="W44" s="27"/>
    </row>
    <row r="45" spans="1:23" s="134" customFormat="1" ht="15.75" customHeight="1">
      <c r="A45" s="370"/>
      <c r="B45" s="371"/>
      <c r="C45" s="366" t="s">
        <v>692</v>
      </c>
      <c r="D45" s="367"/>
      <c r="E45" s="27">
        <f>SUM(E40:E44)</f>
        <v>6</v>
      </c>
      <c r="F45" s="27">
        <f>SUM(F40:F44)</f>
        <v>3</v>
      </c>
      <c r="G45" s="27">
        <f>SUM(G40:G44)</f>
        <v>1</v>
      </c>
      <c r="H45" s="27">
        <f>SUM(H40:H44)</f>
        <v>0</v>
      </c>
      <c r="I45" s="27">
        <f>SUM(I40:I44)</f>
        <v>2</v>
      </c>
      <c r="J45" s="27">
        <f>SUM(J40:J44)</f>
        <v>0</v>
      </c>
      <c r="K45" s="27">
        <f>SUM(K40:K44)</f>
        <v>0</v>
      </c>
      <c r="L45" s="27">
        <f>SUM(L40:L44)</f>
        <v>0</v>
      </c>
      <c r="M45" s="27">
        <f>SUM(M40:M44)</f>
        <v>1</v>
      </c>
      <c r="N45" s="27">
        <f>SUM(N40:N44)</f>
        <v>2</v>
      </c>
      <c r="O45" s="27">
        <f>SUM(O40:O44)</f>
        <v>0</v>
      </c>
      <c r="P45" s="27">
        <f>SUM(P40:P44)</f>
        <v>0</v>
      </c>
      <c r="Q45" s="27">
        <f>SUM(Q40:Q44)</f>
        <v>0</v>
      </c>
      <c r="R45" s="27">
        <f>SUM(R40:R44)</f>
        <v>1</v>
      </c>
      <c r="S45" s="27">
        <f>SUM(S40:S44)</f>
        <v>1</v>
      </c>
      <c r="T45" s="27">
        <f>SUM(T40:T44)</f>
        <v>0</v>
      </c>
      <c r="U45" s="27">
        <f>SUM(U40:U44)</f>
        <v>0</v>
      </c>
      <c r="V45" s="27">
        <f>SUM(V40:V44)</f>
        <v>0</v>
      </c>
      <c r="W45" s="27">
        <f>SUM(W40:W44)</f>
        <v>0</v>
      </c>
    </row>
    <row r="46" spans="1:23" s="134" customFormat="1" ht="15.75" customHeight="1">
      <c r="A46" s="370"/>
      <c r="B46" s="371" t="s">
        <v>396</v>
      </c>
      <c r="C46" s="67">
        <v>34</v>
      </c>
      <c r="D46" s="67" t="s">
        <v>634</v>
      </c>
      <c r="E46" s="27">
        <f>SUM(F46:I46)</f>
        <v>0</v>
      </c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</row>
    <row r="47" spans="1:23" s="134" customFormat="1" ht="15.75" customHeight="1">
      <c r="A47" s="370"/>
      <c r="B47" s="371"/>
      <c r="C47" s="67">
        <v>35</v>
      </c>
      <c r="D47" s="67" t="s">
        <v>456</v>
      </c>
      <c r="E47" s="27">
        <f>SUM(F47:I47)</f>
        <v>0</v>
      </c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</row>
    <row r="48" spans="1:23" s="134" customFormat="1" ht="15.75" customHeight="1">
      <c r="A48" s="370"/>
      <c r="B48" s="371"/>
      <c r="C48" s="67">
        <v>36</v>
      </c>
      <c r="D48" s="67" t="s">
        <v>481</v>
      </c>
      <c r="E48" s="27">
        <f>SUM(F48:I48)</f>
        <v>0</v>
      </c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</row>
    <row r="49" spans="1:23" s="134" customFormat="1" ht="15.75" customHeight="1">
      <c r="A49" s="370"/>
      <c r="B49" s="371"/>
      <c r="C49" s="67">
        <v>37</v>
      </c>
      <c r="D49" s="67" t="s">
        <v>463</v>
      </c>
      <c r="E49" s="27">
        <f>SUM(F49:I49)</f>
        <v>1</v>
      </c>
      <c r="F49" s="27"/>
      <c r="G49" s="27"/>
      <c r="H49" s="27"/>
      <c r="I49" s="27">
        <v>1</v>
      </c>
      <c r="J49" s="27"/>
      <c r="K49" s="27"/>
      <c r="L49" s="27"/>
      <c r="M49" s="27"/>
      <c r="N49" s="27"/>
      <c r="O49" s="27"/>
      <c r="P49" s="27"/>
      <c r="Q49" s="27"/>
      <c r="R49" s="27"/>
      <c r="S49" s="27">
        <v>1</v>
      </c>
      <c r="T49" s="27"/>
      <c r="U49" s="27"/>
      <c r="V49" s="27"/>
      <c r="W49" s="27"/>
    </row>
    <row r="50" spans="1:23" s="134" customFormat="1" ht="15.75" customHeight="1">
      <c r="A50" s="370"/>
      <c r="B50" s="371"/>
      <c r="C50" s="67">
        <v>38</v>
      </c>
      <c r="D50" s="67" t="s">
        <v>531</v>
      </c>
      <c r="E50" s="27">
        <f>SUM(F50:I50)</f>
        <v>0</v>
      </c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</row>
    <row r="51" spans="1:23" s="134" customFormat="1" ht="15.75" customHeight="1">
      <c r="A51" s="370"/>
      <c r="B51" s="371"/>
      <c r="C51" s="366" t="s">
        <v>692</v>
      </c>
      <c r="D51" s="367"/>
      <c r="E51" s="27">
        <f>SUM(E46:E50)</f>
        <v>1</v>
      </c>
      <c r="F51" s="27">
        <f>SUM(F46:F50)</f>
        <v>0</v>
      </c>
      <c r="G51" s="27">
        <f>SUM(G46:G50)</f>
        <v>0</v>
      </c>
      <c r="H51" s="27">
        <f>SUM(H46:H50)</f>
        <v>0</v>
      </c>
      <c r="I51" s="27">
        <f>SUM(I46:I50)</f>
        <v>1</v>
      </c>
      <c r="J51" s="27">
        <f>SUM(J46:J50)</f>
        <v>0</v>
      </c>
      <c r="K51" s="27">
        <f>SUM(K46:K50)</f>
        <v>0</v>
      </c>
      <c r="L51" s="27">
        <f>SUM(L46:L50)</f>
        <v>0</v>
      </c>
      <c r="M51" s="27">
        <f>SUM(M46:M50)</f>
        <v>0</v>
      </c>
      <c r="N51" s="27">
        <f>SUM(N46:N50)</f>
        <v>0</v>
      </c>
      <c r="O51" s="27">
        <f>SUM(O46:O50)</f>
        <v>0</v>
      </c>
      <c r="P51" s="27">
        <f>SUM(P46:P50)</f>
        <v>0</v>
      </c>
      <c r="Q51" s="27">
        <f>SUM(Q46:Q50)</f>
        <v>0</v>
      </c>
      <c r="R51" s="27">
        <f>SUM(R46:R50)</f>
        <v>0</v>
      </c>
      <c r="S51" s="27">
        <f>SUM(S46:S50)</f>
        <v>1</v>
      </c>
      <c r="T51" s="27">
        <f>SUM(T46:T50)</f>
        <v>0</v>
      </c>
      <c r="U51" s="27">
        <f>SUM(U46:U50)</f>
        <v>0</v>
      </c>
      <c r="V51" s="27">
        <f>SUM(V46:V50)</f>
        <v>0</v>
      </c>
      <c r="W51" s="27">
        <f>SUM(W46:W50)</f>
        <v>0</v>
      </c>
    </row>
    <row r="52" spans="1:23" s="134" customFormat="1" ht="15.75" customHeight="1">
      <c r="A52" s="370"/>
      <c r="B52" s="368" t="s">
        <v>486</v>
      </c>
      <c r="C52" s="368"/>
      <c r="D52" s="369"/>
      <c r="E52" s="27">
        <f>E51+E45+E39+E33</f>
        <v>15</v>
      </c>
      <c r="F52" s="27">
        <f>F51+F45+F39+F33</f>
        <v>7</v>
      </c>
      <c r="G52" s="27">
        <f>G51+G45+G39+G33</f>
        <v>1</v>
      </c>
      <c r="H52" s="27">
        <f>H51+H45+H39+H33</f>
        <v>3</v>
      </c>
      <c r="I52" s="27">
        <f>I51+I45+I39+I33</f>
        <v>3</v>
      </c>
      <c r="J52" s="27">
        <f>J51+J45+J39+J33</f>
        <v>1</v>
      </c>
      <c r="K52" s="27">
        <f>K51+K45+K39+K33</f>
        <v>0</v>
      </c>
      <c r="L52" s="27">
        <f>L51+L45+L39+L33</f>
        <v>0</v>
      </c>
      <c r="M52" s="27">
        <f>M51+M45+M39+M33</f>
        <v>3</v>
      </c>
      <c r="N52" s="27">
        <f>N51+N45+N39+N33</f>
        <v>3</v>
      </c>
      <c r="O52" s="27">
        <f>O51+O45+O39+O33</f>
        <v>0</v>
      </c>
      <c r="P52" s="27">
        <f>P51+P45+P39+P33</f>
        <v>0</v>
      </c>
      <c r="Q52" s="27">
        <f>Q51+Q45+Q39+Q33</f>
        <v>1</v>
      </c>
      <c r="R52" s="27">
        <f>R51+R45+R39+R33</f>
        <v>1</v>
      </c>
      <c r="S52" s="27">
        <f>S51+S45+S39+S33</f>
        <v>2</v>
      </c>
      <c r="T52" s="27">
        <f>T51+T45+T39+T33</f>
        <v>0</v>
      </c>
      <c r="U52" s="27">
        <f>U51+U45+U39+U33</f>
        <v>0</v>
      </c>
      <c r="V52" s="27">
        <f>V51+V45+V39+V33</f>
        <v>0</v>
      </c>
      <c r="W52" s="27">
        <f>W51+W45+W39+W33</f>
        <v>3</v>
      </c>
    </row>
    <row r="53" spans="1:23" s="134" customFormat="1" ht="15" customHeight="1">
      <c r="A53" s="370" t="s">
        <v>755</v>
      </c>
      <c r="B53" s="371" t="s">
        <v>381</v>
      </c>
      <c r="C53" s="67">
        <v>39</v>
      </c>
      <c r="D53" s="67" t="s">
        <v>323</v>
      </c>
      <c r="E53" s="27">
        <f>SUM(F53:I53)</f>
        <v>1</v>
      </c>
      <c r="F53" s="27"/>
      <c r="G53" s="27">
        <v>1</v>
      </c>
      <c r="H53" s="27"/>
      <c r="I53" s="27"/>
      <c r="J53" s="27"/>
      <c r="K53" s="27"/>
      <c r="L53" s="27"/>
      <c r="M53" s="27"/>
      <c r="N53" s="27"/>
      <c r="O53" s="27"/>
      <c r="P53" s="27"/>
      <c r="Q53" s="27">
        <v>1</v>
      </c>
      <c r="R53" s="27"/>
      <c r="S53" s="27"/>
      <c r="T53" s="27"/>
      <c r="U53" s="27"/>
      <c r="V53" s="27"/>
      <c r="W53" s="27"/>
    </row>
    <row r="54" spans="1:23" s="134" customFormat="1" ht="15.75" customHeight="1">
      <c r="A54" s="370"/>
      <c r="B54" s="371"/>
      <c r="C54" s="67">
        <v>40</v>
      </c>
      <c r="D54" s="67" t="s">
        <v>372</v>
      </c>
      <c r="E54" s="27">
        <f>SUM(F54:I54)</f>
        <v>0</v>
      </c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</row>
    <row r="55" spans="1:23" s="134" customFormat="1" ht="15.75" customHeight="1">
      <c r="A55" s="370"/>
      <c r="B55" s="371"/>
      <c r="C55" s="67">
        <v>41</v>
      </c>
      <c r="D55" s="67" t="s">
        <v>376</v>
      </c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</row>
    <row r="56" spans="1:23" s="134" customFormat="1" ht="15.75" customHeight="1">
      <c r="A56" s="370"/>
      <c r="B56" s="371"/>
      <c r="C56" s="67">
        <v>42</v>
      </c>
      <c r="D56" s="67" t="s">
        <v>423</v>
      </c>
      <c r="E56" s="27">
        <v>1</v>
      </c>
      <c r="F56" s="27">
        <v>1</v>
      </c>
      <c r="G56" s="27"/>
      <c r="H56" s="27"/>
      <c r="I56" s="27"/>
      <c r="J56" s="27"/>
      <c r="K56" s="27"/>
      <c r="L56" s="27">
        <v>1</v>
      </c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</row>
    <row r="57" spans="1:23" s="134" customFormat="1" ht="15.75" customHeight="1">
      <c r="A57" s="370"/>
      <c r="B57" s="371"/>
      <c r="C57" s="67">
        <v>43</v>
      </c>
      <c r="D57" s="67" t="s">
        <v>374</v>
      </c>
      <c r="E57" s="27">
        <f>SUM(F57:I57)</f>
        <v>0</v>
      </c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</row>
    <row r="58" spans="1:23" s="134" customFormat="1" ht="15.75" customHeight="1">
      <c r="A58" s="370"/>
      <c r="B58" s="371"/>
      <c r="C58" s="366" t="s">
        <v>692</v>
      </c>
      <c r="D58" s="375"/>
      <c r="E58" s="27">
        <f>SUM(E53:E57)</f>
        <v>2</v>
      </c>
      <c r="F58" s="27">
        <f>SUM(F53:F57)</f>
        <v>1</v>
      </c>
      <c r="G58" s="27">
        <f>SUM(G53:G57)</f>
        <v>1</v>
      </c>
      <c r="H58" s="27">
        <f>SUM(H53:H57)</f>
        <v>0</v>
      </c>
      <c r="I58" s="27">
        <f>SUM(I53:I57)</f>
        <v>0</v>
      </c>
      <c r="J58" s="27">
        <f>SUM(J53:J57)</f>
        <v>0</v>
      </c>
      <c r="K58" s="27">
        <f>SUM(K53:K57)</f>
        <v>0</v>
      </c>
      <c r="L58" s="27">
        <f>SUM(L53:L57)</f>
        <v>1</v>
      </c>
      <c r="M58" s="27">
        <f>SUM(M53:M57)</f>
        <v>0</v>
      </c>
      <c r="N58" s="27">
        <f>SUM(N53:N57)</f>
        <v>0</v>
      </c>
      <c r="O58" s="27">
        <f>SUM(O53:O57)</f>
        <v>0</v>
      </c>
      <c r="P58" s="27">
        <f>SUM(P53:P57)</f>
        <v>0</v>
      </c>
      <c r="Q58" s="27">
        <f>SUM(Q53:Q57)</f>
        <v>1</v>
      </c>
      <c r="R58" s="27">
        <f>SUM(R53:R57)</f>
        <v>0</v>
      </c>
      <c r="S58" s="27">
        <f>SUM(S53:S57)</f>
        <v>0</v>
      </c>
      <c r="T58" s="27">
        <f>SUM(T53:T57)</f>
        <v>0</v>
      </c>
      <c r="U58" s="27">
        <f>SUM(U53:U57)</f>
        <v>0</v>
      </c>
      <c r="V58" s="27">
        <f>SUM(V53:V57)</f>
        <v>0</v>
      </c>
      <c r="W58" s="27">
        <f>SUM(W53:W57)</f>
        <v>0</v>
      </c>
    </row>
    <row r="59" spans="1:23" s="134" customFormat="1" ht="15.75" customHeight="1">
      <c r="A59" s="370"/>
      <c r="B59" s="371" t="s">
        <v>358</v>
      </c>
      <c r="C59" s="67">
        <v>44</v>
      </c>
      <c r="D59" s="43" t="s">
        <v>347</v>
      </c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</row>
    <row r="60" spans="1:23" s="134" customFormat="1" ht="15.75" customHeight="1">
      <c r="A60" s="370"/>
      <c r="B60" s="371"/>
      <c r="C60" s="67">
        <v>45</v>
      </c>
      <c r="D60" s="67" t="s">
        <v>642</v>
      </c>
      <c r="E60" s="27">
        <f>SUM(F60:I60)</f>
        <v>0</v>
      </c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</row>
    <row r="61" spans="1:23" s="134" customFormat="1" ht="15.75" customHeight="1">
      <c r="A61" s="370"/>
      <c r="B61" s="371"/>
      <c r="C61" s="67">
        <v>46</v>
      </c>
      <c r="D61" s="67" t="s">
        <v>449</v>
      </c>
      <c r="E61" s="27">
        <v>1</v>
      </c>
      <c r="F61" s="27">
        <v>1</v>
      </c>
      <c r="G61" s="27"/>
      <c r="H61" s="27"/>
      <c r="I61" s="27"/>
      <c r="J61" s="27"/>
      <c r="K61" s="27"/>
      <c r="L61" s="27">
        <v>1</v>
      </c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</row>
    <row r="62" spans="1:23" s="134" customFormat="1" ht="15.75" customHeight="1">
      <c r="A62" s="370"/>
      <c r="B62" s="371"/>
      <c r="C62" s="67">
        <v>47</v>
      </c>
      <c r="D62" s="67" t="s">
        <v>370</v>
      </c>
      <c r="E62" s="27">
        <f>SUM(F62:I62)</f>
        <v>0</v>
      </c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</row>
    <row r="63" spans="1:23" s="134" customFormat="1" ht="15.75" customHeight="1">
      <c r="A63" s="370"/>
      <c r="B63" s="371"/>
      <c r="C63" s="67">
        <v>48</v>
      </c>
      <c r="D63" s="67" t="s">
        <v>390</v>
      </c>
      <c r="E63" s="27">
        <f>SUM(F63:I63)</f>
        <v>0</v>
      </c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</row>
    <row r="64" spans="1:23" s="134" customFormat="1" ht="15.75" customHeight="1">
      <c r="A64" s="370"/>
      <c r="B64" s="371"/>
      <c r="C64" s="67">
        <v>49</v>
      </c>
      <c r="D64" s="67" t="s">
        <v>397</v>
      </c>
      <c r="E64" s="27">
        <v>2</v>
      </c>
      <c r="F64" s="27">
        <v>1</v>
      </c>
      <c r="G64" s="27">
        <v>1</v>
      </c>
      <c r="H64" s="27"/>
      <c r="I64" s="27"/>
      <c r="J64" s="27"/>
      <c r="K64" s="27"/>
      <c r="L64" s="27"/>
      <c r="M64" s="27">
        <v>1</v>
      </c>
      <c r="N64" s="27"/>
      <c r="O64" s="27">
        <v>1</v>
      </c>
      <c r="P64" s="27"/>
      <c r="Q64" s="27"/>
      <c r="R64" s="27"/>
      <c r="S64" s="27"/>
      <c r="T64" s="27"/>
      <c r="U64" s="27"/>
      <c r="V64" s="27"/>
      <c r="W64" s="27"/>
    </row>
    <row r="65" spans="1:23" s="134" customFormat="1" ht="15.75" customHeight="1">
      <c r="A65" s="370"/>
      <c r="B65" s="371"/>
      <c r="C65" s="366" t="s">
        <v>692</v>
      </c>
      <c r="D65" s="367"/>
      <c r="E65" s="27">
        <f>SUM(E59:E64)</f>
        <v>3</v>
      </c>
      <c r="F65" s="27">
        <f>SUM(F59:F64)</f>
        <v>2</v>
      </c>
      <c r="G65" s="27">
        <f>SUM(G59:G64)</f>
        <v>1</v>
      </c>
      <c r="H65" s="27">
        <f>SUM(H59:H64)</f>
        <v>0</v>
      </c>
      <c r="I65" s="27">
        <f>SUM(I59:I64)</f>
        <v>0</v>
      </c>
      <c r="J65" s="27">
        <f>SUM(J59:J64)</f>
        <v>0</v>
      </c>
      <c r="K65" s="27">
        <f>SUM(K59:K64)</f>
        <v>0</v>
      </c>
      <c r="L65" s="27">
        <f>SUM(L59:L64)</f>
        <v>1</v>
      </c>
      <c r="M65" s="27">
        <f>SUM(M59:M64)</f>
        <v>1</v>
      </c>
      <c r="N65" s="27">
        <f>SUM(N59:N64)</f>
        <v>0</v>
      </c>
      <c r="O65" s="27">
        <f>SUM(O59:O64)</f>
        <v>1</v>
      </c>
      <c r="P65" s="27">
        <f>SUM(P59:P64)</f>
        <v>0</v>
      </c>
      <c r="Q65" s="27">
        <f>SUM(Q59:Q64)</f>
        <v>0</v>
      </c>
      <c r="R65" s="27">
        <f>SUM(R59:R64)</f>
        <v>0</v>
      </c>
      <c r="S65" s="27">
        <f>SUM(S59:S64)</f>
        <v>0</v>
      </c>
      <c r="T65" s="27">
        <f>SUM(T59:T64)</f>
        <v>0</v>
      </c>
      <c r="U65" s="27">
        <f>SUM(U59:U64)</f>
        <v>0</v>
      </c>
      <c r="V65" s="27">
        <f>SUM(V59:V64)</f>
        <v>0</v>
      </c>
      <c r="W65" s="27">
        <f>SUM(W59:W64)</f>
        <v>0</v>
      </c>
    </row>
    <row r="66" spans="1:23" s="134" customFormat="1" ht="15.75" customHeight="1">
      <c r="A66" s="370"/>
      <c r="B66" s="371" t="s">
        <v>341</v>
      </c>
      <c r="C66" s="67">
        <v>50</v>
      </c>
      <c r="D66" s="67" t="s">
        <v>467</v>
      </c>
      <c r="E66" s="27">
        <v>1</v>
      </c>
      <c r="F66" s="27"/>
      <c r="G66" s="27"/>
      <c r="H66" s="27">
        <v>1</v>
      </c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>
        <v>1</v>
      </c>
    </row>
    <row r="67" spans="1:23" s="134" customFormat="1" ht="15.75" customHeight="1">
      <c r="A67" s="370"/>
      <c r="B67" s="371"/>
      <c r="C67" s="67">
        <v>51</v>
      </c>
      <c r="D67" s="67" t="s">
        <v>509</v>
      </c>
      <c r="E67" s="27">
        <f>SUM(F67:I67)</f>
        <v>0</v>
      </c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</row>
    <row r="68" spans="1:23" s="134" customFormat="1" ht="15.75" customHeight="1">
      <c r="A68" s="370"/>
      <c r="B68" s="371"/>
      <c r="C68" s="67">
        <v>52</v>
      </c>
      <c r="D68" s="67" t="s">
        <v>484</v>
      </c>
      <c r="E68" s="27">
        <f>SUM(F68:I68)</f>
        <v>0</v>
      </c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</row>
    <row r="69" spans="1:23" s="134" customFormat="1" ht="15.75" customHeight="1">
      <c r="A69" s="370"/>
      <c r="B69" s="371"/>
      <c r="C69" s="67">
        <v>53</v>
      </c>
      <c r="D69" s="67" t="s">
        <v>474</v>
      </c>
      <c r="E69" s="27">
        <f>SUM(F69:I69)</f>
        <v>0</v>
      </c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</row>
    <row r="70" spans="1:23" s="134" customFormat="1" ht="15.75" customHeight="1">
      <c r="A70" s="370"/>
      <c r="B70" s="371"/>
      <c r="C70" s="67">
        <v>54</v>
      </c>
      <c r="D70" s="67" t="s">
        <v>439</v>
      </c>
      <c r="E70" s="27">
        <f>SUM(F70:I70)</f>
        <v>0</v>
      </c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</row>
    <row r="71" spans="1:23" s="134" customFormat="1" ht="15.75" customHeight="1">
      <c r="A71" s="370"/>
      <c r="B71" s="371"/>
      <c r="C71" s="67">
        <v>55</v>
      </c>
      <c r="D71" s="67" t="s">
        <v>395</v>
      </c>
      <c r="E71" s="27">
        <f>SUM(F71:I71)</f>
        <v>0</v>
      </c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</row>
    <row r="72" spans="1:23" s="134" customFormat="1" ht="15.75" customHeight="1">
      <c r="A72" s="370"/>
      <c r="B72" s="371"/>
      <c r="C72" s="366" t="s">
        <v>692</v>
      </c>
      <c r="D72" s="367"/>
      <c r="E72" s="27">
        <f>SUM(E66:E71)</f>
        <v>1</v>
      </c>
      <c r="F72" s="27">
        <f>SUM(F66:F71)</f>
        <v>0</v>
      </c>
      <c r="G72" s="27">
        <f>SUM(G66:G71)</f>
        <v>0</v>
      </c>
      <c r="H72" s="27">
        <f>SUM(H66:H71)</f>
        <v>1</v>
      </c>
      <c r="I72" s="27">
        <f>SUM(I66:I71)</f>
        <v>0</v>
      </c>
      <c r="J72" s="27">
        <f>SUM(J66:J71)</f>
        <v>0</v>
      </c>
      <c r="K72" s="27">
        <f>SUM(K66:K71)</f>
        <v>0</v>
      </c>
      <c r="L72" s="27">
        <f>SUM(L66:L71)</f>
        <v>0</v>
      </c>
      <c r="M72" s="27">
        <f>SUM(M66:M71)</f>
        <v>0</v>
      </c>
      <c r="N72" s="27">
        <f>SUM(N66:N71)</f>
        <v>0</v>
      </c>
      <c r="O72" s="27">
        <f>SUM(O66:O71)</f>
        <v>0</v>
      </c>
      <c r="P72" s="27">
        <f>SUM(P66:P71)</f>
        <v>0</v>
      </c>
      <c r="Q72" s="27">
        <f>SUM(Q66:Q71)</f>
        <v>0</v>
      </c>
      <c r="R72" s="27">
        <f>SUM(R66:R71)</f>
        <v>0</v>
      </c>
      <c r="S72" s="27">
        <f>SUM(S66:S71)</f>
        <v>0</v>
      </c>
      <c r="T72" s="27">
        <f>SUM(T66:T71)</f>
        <v>0</v>
      </c>
      <c r="U72" s="27">
        <f>SUM(U66:U71)</f>
        <v>0</v>
      </c>
      <c r="V72" s="27">
        <f>SUM(V66:V71)</f>
        <v>0</v>
      </c>
      <c r="W72" s="27">
        <f>SUM(W66:W71)</f>
        <v>1</v>
      </c>
    </row>
    <row r="73" spans="1:23" s="134" customFormat="1" ht="15.75" customHeight="1">
      <c r="A73" s="370"/>
      <c r="B73" s="371" t="s">
        <v>396</v>
      </c>
      <c r="C73" s="67">
        <v>56</v>
      </c>
      <c r="D73" s="67" t="s">
        <v>475</v>
      </c>
      <c r="E73" s="27">
        <f>SUM(F73:I73)</f>
        <v>0</v>
      </c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</row>
    <row r="74" spans="1:23" s="134" customFormat="1" ht="15.75" customHeight="1">
      <c r="A74" s="370"/>
      <c r="B74" s="371"/>
      <c r="C74" s="67">
        <v>57</v>
      </c>
      <c r="D74" s="67" t="s">
        <v>522</v>
      </c>
      <c r="E74" s="27">
        <f>SUM(F74:I74)</f>
        <v>0</v>
      </c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</row>
    <row r="75" spans="1:23" s="134" customFormat="1" ht="15.75" customHeight="1">
      <c r="A75" s="370"/>
      <c r="B75" s="371"/>
      <c r="C75" s="67">
        <v>58</v>
      </c>
      <c r="D75" s="67" t="s">
        <v>380</v>
      </c>
      <c r="E75" s="27">
        <f>SUM(F75:I75)</f>
        <v>0</v>
      </c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</row>
    <row r="76" spans="1:23" s="134" customFormat="1" ht="15.75" customHeight="1">
      <c r="A76" s="370"/>
      <c r="B76" s="371"/>
      <c r="C76" s="67">
        <v>59</v>
      </c>
      <c r="D76" s="67" t="s">
        <v>647</v>
      </c>
      <c r="E76" s="27">
        <f>SUM(F76:I76)</f>
        <v>0</v>
      </c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</row>
    <row r="77" spans="1:23" s="134" customFormat="1" ht="15.75" customHeight="1">
      <c r="A77" s="370"/>
      <c r="B77" s="371"/>
      <c r="C77" s="67">
        <v>60</v>
      </c>
      <c r="D77" s="67" t="s">
        <v>497</v>
      </c>
      <c r="E77" s="27">
        <f>SUM(F77:I77)</f>
        <v>0</v>
      </c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</row>
    <row r="78" spans="1:23" ht="15.75" customHeight="1">
      <c r="A78" s="370"/>
      <c r="B78" s="371"/>
      <c r="C78" s="67">
        <v>61</v>
      </c>
      <c r="D78" s="67" t="s">
        <v>725</v>
      </c>
      <c r="E78" s="27">
        <f>SUM(F78:I78)</f>
        <v>0</v>
      </c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</row>
    <row r="79" spans="1:23" ht="15.75" customHeight="1">
      <c r="A79" s="370"/>
      <c r="B79" s="371"/>
      <c r="C79" s="366" t="s">
        <v>692</v>
      </c>
      <c r="D79" s="367"/>
      <c r="E79" s="27">
        <f>SUM(E73:E78)</f>
        <v>0</v>
      </c>
      <c r="F79" s="27">
        <f>SUM(F73:F78)</f>
        <v>0</v>
      </c>
      <c r="G79" s="27">
        <f>SUM(G73:G78)</f>
        <v>0</v>
      </c>
      <c r="H79" s="27">
        <f>SUM(H73:H78)</f>
        <v>0</v>
      </c>
      <c r="I79" s="27">
        <f>SUM(I73:I78)</f>
        <v>0</v>
      </c>
      <c r="J79" s="27">
        <f>SUM(J73:J78)</f>
        <v>0</v>
      </c>
      <c r="K79" s="27">
        <f>SUM(K73:K78)</f>
        <v>0</v>
      </c>
      <c r="L79" s="27">
        <f>SUM(L73:L78)</f>
        <v>0</v>
      </c>
      <c r="M79" s="27">
        <f>SUM(M73:M78)</f>
        <v>0</v>
      </c>
      <c r="N79" s="27">
        <f>SUM(N73:N78)</f>
        <v>0</v>
      </c>
      <c r="O79" s="27">
        <f>SUM(O73:O78)</f>
        <v>0</v>
      </c>
      <c r="P79" s="27">
        <f>SUM(P73:P78)</f>
        <v>0</v>
      </c>
      <c r="Q79" s="27">
        <f>SUM(Q73:Q78)</f>
        <v>0</v>
      </c>
      <c r="R79" s="27">
        <f>SUM(R73:R78)</f>
        <v>0</v>
      </c>
      <c r="S79" s="27">
        <f>SUM(S73:S78)</f>
        <v>0</v>
      </c>
      <c r="T79" s="27">
        <f>SUM(T73:T78)</f>
        <v>0</v>
      </c>
      <c r="U79" s="27">
        <f>SUM(U73:U78)</f>
        <v>0</v>
      </c>
      <c r="V79" s="27">
        <f>SUM(V73:V78)</f>
        <v>0</v>
      </c>
      <c r="W79" s="27">
        <f>SUM(W73:W78)</f>
        <v>0</v>
      </c>
    </row>
    <row r="80" spans="1:23" ht="15.75" customHeight="1">
      <c r="A80" s="370"/>
      <c r="B80" s="368" t="s">
        <v>486</v>
      </c>
      <c r="C80" s="368"/>
      <c r="D80" s="369"/>
      <c r="E80" s="27">
        <f>E79+E72+E65+E58</f>
        <v>6</v>
      </c>
      <c r="F80" s="27">
        <f>F79+F72+F65+F58</f>
        <v>3</v>
      </c>
      <c r="G80" s="27">
        <f>G79+G72+G65+G58</f>
        <v>2</v>
      </c>
      <c r="H80" s="27">
        <f>H79+H72+H65+H58</f>
        <v>1</v>
      </c>
      <c r="I80" s="27">
        <f>I79+I72+I65+I58</f>
        <v>0</v>
      </c>
      <c r="J80" s="27">
        <f>J79+J72+J65+J58</f>
        <v>0</v>
      </c>
      <c r="K80" s="27">
        <f>K79+K72+K65+K58</f>
        <v>0</v>
      </c>
      <c r="L80" s="27">
        <f>L79+L72+L65+L58</f>
        <v>2</v>
      </c>
      <c r="M80" s="27">
        <f>M79+M72+M65+M58</f>
        <v>1</v>
      </c>
      <c r="N80" s="27">
        <f>N79+N72+N65+N58</f>
        <v>0</v>
      </c>
      <c r="O80" s="27">
        <f>O79+O72+O65+O58</f>
        <v>1</v>
      </c>
      <c r="P80" s="27">
        <f>P79+P72+P65+P58</f>
        <v>0</v>
      </c>
      <c r="Q80" s="27">
        <f>Q79+Q72+Q65+Q58</f>
        <v>1</v>
      </c>
      <c r="R80" s="27">
        <f>R79+R72+R65+R58</f>
        <v>0</v>
      </c>
      <c r="S80" s="27">
        <f>S79+S72+S65+S58</f>
        <v>0</v>
      </c>
      <c r="T80" s="27">
        <f>T79+T72+T65+T58</f>
        <v>0</v>
      </c>
      <c r="U80" s="27">
        <f>U79+U72+U65+U58</f>
        <v>0</v>
      </c>
      <c r="V80" s="27">
        <f>V79+V72+V65+V58</f>
        <v>0</v>
      </c>
      <c r="W80" s="27">
        <f>W79+W72+W65+W58</f>
        <v>1</v>
      </c>
    </row>
    <row r="81" spans="1:23" ht="15.75" customHeight="1">
      <c r="A81" s="370" t="s">
        <v>757</v>
      </c>
      <c r="B81" s="371" t="s">
        <v>381</v>
      </c>
      <c r="C81" s="67">
        <v>62</v>
      </c>
      <c r="D81" s="67" t="s">
        <v>470</v>
      </c>
      <c r="E81" s="27">
        <f>SUM(F81:I81)</f>
        <v>2</v>
      </c>
      <c r="F81" s="27">
        <v>1</v>
      </c>
      <c r="G81" s="27"/>
      <c r="H81" s="27">
        <v>1</v>
      </c>
      <c r="I81" s="27"/>
      <c r="J81" s="27">
        <v>1</v>
      </c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>
        <v>1</v>
      </c>
    </row>
    <row r="82" spans="1:23" ht="15.75" customHeight="1">
      <c r="A82" s="370"/>
      <c r="B82" s="371"/>
      <c r="C82" s="67">
        <v>63</v>
      </c>
      <c r="D82" s="67" t="s">
        <v>521</v>
      </c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</row>
    <row r="83" spans="1:23" ht="15.75" customHeight="1">
      <c r="A83" s="370"/>
      <c r="B83" s="371"/>
      <c r="C83" s="67">
        <v>64</v>
      </c>
      <c r="D83" s="67" t="s">
        <v>403</v>
      </c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</row>
    <row r="84" spans="1:23" ht="15.75" customHeight="1">
      <c r="A84" s="370"/>
      <c r="B84" s="371"/>
      <c r="C84" s="67">
        <v>65</v>
      </c>
      <c r="D84" s="67" t="s">
        <v>318</v>
      </c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</row>
    <row r="85" spans="1:23" ht="15.75" customHeight="1">
      <c r="A85" s="370"/>
      <c r="B85" s="371"/>
      <c r="C85" s="67">
        <v>66</v>
      </c>
      <c r="D85" s="79" t="s">
        <v>722</v>
      </c>
      <c r="E85" s="27">
        <f>SUM(F85:I85)</f>
        <v>0</v>
      </c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</row>
    <row r="86" spans="1:23" ht="15.75" customHeight="1">
      <c r="A86" s="370"/>
      <c r="B86" s="371"/>
      <c r="C86" s="367" t="s">
        <v>692</v>
      </c>
      <c r="D86" s="373"/>
      <c r="E86" s="27">
        <f>SUM(E81:E85)</f>
        <v>2</v>
      </c>
      <c r="F86" s="27">
        <f>SUM(F81:F85)</f>
        <v>1</v>
      </c>
      <c r="G86" s="27">
        <f>SUM(G81:G85)</f>
        <v>0</v>
      </c>
      <c r="H86" s="27">
        <f>SUM(H81:H85)</f>
        <v>1</v>
      </c>
      <c r="I86" s="27">
        <f>SUM(I81:I85)</f>
        <v>0</v>
      </c>
      <c r="J86" s="27">
        <f>SUM(J81:J85)</f>
        <v>1</v>
      </c>
      <c r="K86" s="27">
        <f>SUM(K81:K85)</f>
        <v>0</v>
      </c>
      <c r="L86" s="27">
        <f>SUM(L81:L85)</f>
        <v>0</v>
      </c>
      <c r="M86" s="27">
        <f>SUM(M81:M85)</f>
        <v>0</v>
      </c>
      <c r="N86" s="27">
        <f>SUM(N81:N85)</f>
        <v>0</v>
      </c>
      <c r="O86" s="27">
        <f>SUM(O81:O85)</f>
        <v>0</v>
      </c>
      <c r="P86" s="27">
        <f>SUM(P81:P85)</f>
        <v>0</v>
      </c>
      <c r="Q86" s="27">
        <f>SUM(Q81:Q85)</f>
        <v>0</v>
      </c>
      <c r="R86" s="27">
        <f>SUM(R81:R85)</f>
        <v>0</v>
      </c>
      <c r="S86" s="27">
        <f>SUM(S81:S85)</f>
        <v>0</v>
      </c>
      <c r="T86" s="27">
        <f>SUM(T81:T85)</f>
        <v>0</v>
      </c>
      <c r="U86" s="27">
        <f>SUM(U81:U85)</f>
        <v>0</v>
      </c>
      <c r="V86" s="27">
        <f>SUM(V81:V85)</f>
        <v>0</v>
      </c>
      <c r="W86" s="27">
        <f>SUM(W81:W85)</f>
        <v>1</v>
      </c>
    </row>
    <row r="87" spans="1:23" ht="15.75" customHeight="1">
      <c r="A87" s="370"/>
      <c r="B87" s="371" t="s">
        <v>358</v>
      </c>
      <c r="C87" s="67">
        <v>67</v>
      </c>
      <c r="D87" s="67" t="s">
        <v>515</v>
      </c>
      <c r="E87" s="27">
        <f>SUM(F87:I87)</f>
        <v>0</v>
      </c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</row>
    <row r="88" spans="1:23" ht="15.75" customHeight="1">
      <c r="A88" s="370"/>
      <c r="B88" s="371"/>
      <c r="C88" s="67">
        <v>68</v>
      </c>
      <c r="D88" s="67" t="s">
        <v>454</v>
      </c>
      <c r="E88" s="27">
        <f>SUM(F88:I88)</f>
        <v>1</v>
      </c>
      <c r="F88" s="27"/>
      <c r="G88" s="27">
        <v>1</v>
      </c>
      <c r="H88" s="27"/>
      <c r="I88" s="27"/>
      <c r="J88" s="27"/>
      <c r="K88" s="27"/>
      <c r="L88" s="27"/>
      <c r="M88" s="27"/>
      <c r="N88" s="27"/>
      <c r="O88" s="27"/>
      <c r="P88" s="27"/>
      <c r="Q88" s="27">
        <v>1</v>
      </c>
      <c r="R88" s="27"/>
      <c r="S88" s="27"/>
      <c r="T88" s="27"/>
      <c r="U88" s="27"/>
      <c r="V88" s="27"/>
      <c r="W88" s="27"/>
    </row>
    <row r="89" spans="1:23" ht="15.75" customHeight="1">
      <c r="A89" s="370"/>
      <c r="B89" s="371"/>
      <c r="C89" s="67">
        <v>69</v>
      </c>
      <c r="D89" s="67" t="s">
        <v>495</v>
      </c>
      <c r="E89" s="27">
        <f>SUM(F89:I89)</f>
        <v>1</v>
      </c>
      <c r="F89" s="27"/>
      <c r="G89" s="27"/>
      <c r="H89" s="27">
        <v>1</v>
      </c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>
        <v>1</v>
      </c>
    </row>
    <row r="90" spans="1:23" ht="15.75" customHeight="1">
      <c r="A90" s="370"/>
      <c r="B90" s="371"/>
      <c r="C90" s="67">
        <v>70</v>
      </c>
      <c r="D90" s="67" t="s">
        <v>364</v>
      </c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</row>
    <row r="91" spans="1:23" ht="15.75" customHeight="1">
      <c r="A91" s="370"/>
      <c r="B91" s="371"/>
      <c r="C91" s="67">
        <v>71</v>
      </c>
      <c r="D91" s="67" t="s">
        <v>723</v>
      </c>
      <c r="E91" s="27">
        <v>1</v>
      </c>
      <c r="F91" s="27"/>
      <c r="G91" s="27"/>
      <c r="H91" s="27">
        <v>1</v>
      </c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>
        <v>1</v>
      </c>
    </row>
    <row r="92" spans="1:23" ht="15.75" customHeight="1">
      <c r="A92" s="370"/>
      <c r="B92" s="371"/>
      <c r="C92" s="67">
        <v>72</v>
      </c>
      <c r="D92" s="67" t="s">
        <v>361</v>
      </c>
      <c r="E92" s="27">
        <f>SUM(F92:I92)</f>
        <v>0</v>
      </c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</row>
    <row r="93" spans="1:23" ht="15.75" customHeight="1">
      <c r="A93" s="370"/>
      <c r="B93" s="371"/>
      <c r="C93" s="67">
        <v>73</v>
      </c>
      <c r="D93" s="67" t="s">
        <v>514</v>
      </c>
      <c r="E93" s="27">
        <f>SUM(F93:I93)</f>
        <v>0</v>
      </c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</row>
    <row r="94" spans="1:23" ht="15.75" customHeight="1">
      <c r="A94" s="370"/>
      <c r="B94" s="371"/>
      <c r="C94" s="367" t="s">
        <v>692</v>
      </c>
      <c r="D94" s="373"/>
      <c r="E94" s="27">
        <f>SUM(E87:E93)</f>
        <v>3</v>
      </c>
      <c r="F94" s="27">
        <f>SUM(F87:F93)</f>
        <v>0</v>
      </c>
      <c r="G94" s="27">
        <f>SUM(G87:G93)</f>
        <v>1</v>
      </c>
      <c r="H94" s="27">
        <f>SUM(H87:H93)</f>
        <v>2</v>
      </c>
      <c r="I94" s="27">
        <f>SUM(I87:I93)</f>
        <v>0</v>
      </c>
      <c r="J94" s="27">
        <f>SUM(J87:J93)</f>
        <v>0</v>
      </c>
      <c r="K94" s="27">
        <f>SUM(K87:K93)</f>
        <v>0</v>
      </c>
      <c r="L94" s="27">
        <f>SUM(L87:L93)</f>
        <v>0</v>
      </c>
      <c r="M94" s="27">
        <f>SUM(M87:M93)</f>
        <v>0</v>
      </c>
      <c r="N94" s="27">
        <f>SUM(N87:N93)</f>
        <v>0</v>
      </c>
      <c r="O94" s="27">
        <f>SUM(O87:O93)</f>
        <v>0</v>
      </c>
      <c r="P94" s="27">
        <f>SUM(P87:P93)</f>
        <v>0</v>
      </c>
      <c r="Q94" s="27">
        <f>SUM(Q87:Q93)</f>
        <v>1</v>
      </c>
      <c r="R94" s="27">
        <f>SUM(R87:R93)</f>
        <v>0</v>
      </c>
      <c r="S94" s="27">
        <f>SUM(S87:S93)</f>
        <v>0</v>
      </c>
      <c r="T94" s="27">
        <f>SUM(T87:T93)</f>
        <v>0</v>
      </c>
      <c r="U94" s="27">
        <f>SUM(U87:U93)</f>
        <v>0</v>
      </c>
      <c r="V94" s="27">
        <f>SUM(V87:V93)</f>
        <v>0</v>
      </c>
      <c r="W94" s="27">
        <f>SUM(W87:W93)</f>
        <v>2</v>
      </c>
    </row>
    <row r="95" spans="1:23" ht="15.75" customHeight="1">
      <c r="A95" s="370"/>
      <c r="B95" s="369" t="s">
        <v>486</v>
      </c>
      <c r="C95" s="310"/>
      <c r="D95" s="310"/>
      <c r="E95" s="27">
        <f>E94+E86</f>
        <v>5</v>
      </c>
      <c r="F95" s="27">
        <f>F94+F86</f>
        <v>1</v>
      </c>
      <c r="G95" s="27">
        <f>G94+G86</f>
        <v>1</v>
      </c>
      <c r="H95" s="27">
        <f>H94+H86</f>
        <v>3</v>
      </c>
      <c r="I95" s="27">
        <f>I94+I86</f>
        <v>0</v>
      </c>
      <c r="J95" s="27">
        <f>J94+J86</f>
        <v>1</v>
      </c>
      <c r="K95" s="27">
        <f>K94+K86</f>
        <v>0</v>
      </c>
      <c r="L95" s="27">
        <f>L94+L86</f>
        <v>0</v>
      </c>
      <c r="M95" s="27">
        <f>M94+M86</f>
        <v>0</v>
      </c>
      <c r="N95" s="27">
        <f>N94+N86</f>
        <v>0</v>
      </c>
      <c r="O95" s="27">
        <f>O94+O86</f>
        <v>0</v>
      </c>
      <c r="P95" s="27">
        <f>P94+P86</f>
        <v>0</v>
      </c>
      <c r="Q95" s="27">
        <f>Q94+Q86</f>
        <v>1</v>
      </c>
      <c r="R95" s="27">
        <f>R94+R86</f>
        <v>0</v>
      </c>
      <c r="S95" s="27">
        <f>S94+S86</f>
        <v>0</v>
      </c>
      <c r="T95" s="27">
        <f>T94+T86</f>
        <v>0</v>
      </c>
      <c r="U95" s="27">
        <f>U94+U86</f>
        <v>0</v>
      </c>
      <c r="V95" s="27">
        <f>V94+V86</f>
        <v>0</v>
      </c>
      <c r="W95" s="27">
        <f>W94+W86</f>
        <v>3</v>
      </c>
    </row>
    <row r="96" spans="1:23" ht="15" customHeight="1">
      <c r="A96" s="478" t="s">
        <v>619</v>
      </c>
      <c r="B96" s="478"/>
      <c r="C96" s="478"/>
      <c r="D96" s="478"/>
      <c r="E96" s="140">
        <v>2</v>
      </c>
      <c r="F96" s="140"/>
      <c r="G96" s="140"/>
      <c r="H96" s="140">
        <v>2</v>
      </c>
      <c r="I96" s="140"/>
      <c r="J96" s="140"/>
      <c r="K96" s="140"/>
      <c r="L96" s="140"/>
      <c r="M96" s="140"/>
      <c r="N96" s="140"/>
      <c r="O96" s="140">
        <v>1</v>
      </c>
      <c r="P96" s="140"/>
      <c r="Q96" s="140">
        <v>1</v>
      </c>
      <c r="R96" s="140"/>
      <c r="S96" s="140"/>
      <c r="T96" s="140"/>
      <c r="U96" s="140"/>
      <c r="V96" s="140"/>
      <c r="W96" s="140"/>
    </row>
    <row r="97" spans="1:23" ht="15" customHeight="1">
      <c r="A97" s="478" t="s">
        <v>383</v>
      </c>
      <c r="B97" s="478"/>
      <c r="C97" s="478"/>
      <c r="D97" s="47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</row>
    <row r="98" spans="1:23" ht="15" customHeight="1">
      <c r="A98" s="479" t="s">
        <v>247</v>
      </c>
      <c r="B98" s="479"/>
      <c r="C98" s="479"/>
      <c r="D98" s="479"/>
      <c r="E98" s="28">
        <f>E97+E96+E95+E80+E52+E28</f>
        <v>41</v>
      </c>
      <c r="F98" s="28">
        <f>F97+F96+F95+F80+F52+F28</f>
        <v>16</v>
      </c>
      <c r="G98" s="28">
        <f>G97+G96+G95+G80+G52+G28</f>
        <v>7</v>
      </c>
      <c r="H98" s="28">
        <f>H97+H96+H95+H80+H52+H28</f>
        <v>14</v>
      </c>
      <c r="I98" s="28">
        <f>I97+I96+I95+I80+I52+I28</f>
        <v>3</v>
      </c>
      <c r="J98" s="28">
        <f>J97+J96+J95+J80+J52+J28</f>
        <v>2</v>
      </c>
      <c r="K98" s="28">
        <f>K97+K96+K95+K80+K52+K28</f>
        <v>0</v>
      </c>
      <c r="L98" s="28">
        <f>L97+L96+L95+L80+L52+L28</f>
        <v>3</v>
      </c>
      <c r="M98" s="28">
        <f>M97+M96+M95+M80+M52+M28</f>
        <v>6</v>
      </c>
      <c r="N98" s="28">
        <f>N97+N96+N95+N80+N52+N28</f>
        <v>5</v>
      </c>
      <c r="O98" s="28">
        <f>O97+O96+O95+O80+O52+O28</f>
        <v>2</v>
      </c>
      <c r="P98" s="28">
        <f>P97+P96+P95+P80+P52+P28</f>
        <v>0</v>
      </c>
      <c r="Q98" s="28">
        <f>Q97+Q96+Q95+Q80+Q52+Q28</f>
        <v>7</v>
      </c>
      <c r="R98" s="28">
        <f>R97+R96+R95+R80+R52+R28</f>
        <v>1</v>
      </c>
      <c r="S98" s="28">
        <f>S97+S96+S95+S80+S52+S28</f>
        <v>2</v>
      </c>
      <c r="T98" s="28">
        <f>T97+T96+T95+T80+T52+T28</f>
        <v>0</v>
      </c>
      <c r="U98" s="28">
        <f>U97+U96+U95+U80+U52+U28</f>
        <v>0</v>
      </c>
      <c r="V98" s="28">
        <f>V97+V96+V95+V80+V52+V28</f>
        <v>0</v>
      </c>
      <c r="W98" s="40">
        <f>W97+W96+W95+W80+W52+W28</f>
        <v>12</v>
      </c>
    </row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</sheetData>
  <mergeCells count="64">
    <mergeCell ref="A1:M1"/>
    <mergeCell ref="A2:A5"/>
    <mergeCell ref="B2:B5"/>
    <mergeCell ref="E2:I2"/>
    <mergeCell ref="J2:W2"/>
    <mergeCell ref="E3:E5"/>
    <mergeCell ref="F3:F5"/>
    <mergeCell ref="G3:G5"/>
    <mergeCell ref="H3:H5"/>
    <mergeCell ref="I3:I5"/>
    <mergeCell ref="W3:W5"/>
    <mergeCell ref="C4:D5"/>
    <mergeCell ref="V3:V5"/>
    <mergeCell ref="O3:Q3"/>
    <mergeCell ref="R3:S3"/>
    <mergeCell ref="T3:T5"/>
    <mergeCell ref="U3:U5"/>
    <mergeCell ref="N4:N5"/>
    <mergeCell ref="O4:O5"/>
    <mergeCell ref="R4:R5"/>
    <mergeCell ref="S4:S5"/>
    <mergeCell ref="J3:N3"/>
    <mergeCell ref="J4:K4"/>
    <mergeCell ref="L4:L5"/>
    <mergeCell ref="M4:M5"/>
    <mergeCell ref="P4:P5"/>
    <mergeCell ref="Q4:Q5"/>
    <mergeCell ref="A96:D96"/>
    <mergeCell ref="A97:D97"/>
    <mergeCell ref="A98:D98"/>
    <mergeCell ref="C79:D79"/>
    <mergeCell ref="B80:D80"/>
    <mergeCell ref="A53:A80"/>
    <mergeCell ref="B21:B27"/>
    <mergeCell ref="A81:A95"/>
    <mergeCell ref="B95:D95"/>
    <mergeCell ref="B81:B86"/>
    <mergeCell ref="B87:B94"/>
    <mergeCell ref="C86:D86"/>
    <mergeCell ref="B6:B13"/>
    <mergeCell ref="C13:D13"/>
    <mergeCell ref="C20:D20"/>
    <mergeCell ref="C94:D94"/>
    <mergeCell ref="C72:D72"/>
    <mergeCell ref="C33:D33"/>
    <mergeCell ref="B29:B33"/>
    <mergeCell ref="B53:B58"/>
    <mergeCell ref="C58:D58"/>
    <mergeCell ref="B59:B65"/>
    <mergeCell ref="C65:D65"/>
    <mergeCell ref="B66:B72"/>
    <mergeCell ref="B73:B79"/>
    <mergeCell ref="B52:D52"/>
    <mergeCell ref="A6:A28"/>
    <mergeCell ref="B28:D28"/>
    <mergeCell ref="A29:A52"/>
    <mergeCell ref="C27:D27"/>
    <mergeCell ref="B14:B20"/>
    <mergeCell ref="C39:D39"/>
    <mergeCell ref="B40:B45"/>
    <mergeCell ref="C45:D45"/>
    <mergeCell ref="C51:D51"/>
    <mergeCell ref="B46:B51"/>
    <mergeCell ref="B34:B39"/>
  </mergeCells>
  <printOptions horizontalCentered="1"/>
  <pageMargins left="0.590416669845581" right="0.590416669845581" top="0.511388897895813" bottom="0.511388897895813" header="0" footer="0.23597222566604614"/>
  <pageSetup horizontalDpi="600" verticalDpi="600" orientation="portrait" paperSize="9" copies="1"/>
  <headerFooter>
    <oddFooter>&amp;L&amp;"새굴림,Italic"&amp;9 2015년 마산교구 통계&amp;R&amp;"돋움체,Italic"&amp;9 2015년 마산교구 통계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R55"/>
  <sheetViews>
    <sheetView workbookViewId="0" topLeftCell="A1">
      <selection activeCell="S13" sqref="S13"/>
    </sheetView>
  </sheetViews>
  <sheetFormatPr defaultColWidth="8.88671875" defaultRowHeight="13.5"/>
  <cols>
    <col min="1" max="1" width="2.77734375" style="155" customWidth="1"/>
    <col min="2" max="2" width="16.6640625" style="155" customWidth="1"/>
    <col min="3" max="3" width="4.3359375" style="155" customWidth="1"/>
    <col min="4" max="4" width="3.5546875" style="155" customWidth="1"/>
    <col min="5" max="5" width="3.3359375" style="155" customWidth="1"/>
    <col min="6" max="6" width="3.5546875" style="155" customWidth="1"/>
    <col min="7" max="7" width="3.3359375" style="155" customWidth="1"/>
    <col min="8" max="8" width="3.5546875" style="155" customWidth="1"/>
    <col min="9" max="9" width="3.10546875" style="155" customWidth="1"/>
    <col min="10" max="11" width="4.21484375" style="155" customWidth="1"/>
    <col min="12" max="13" width="3.5546875" style="155" customWidth="1"/>
    <col min="14" max="15" width="3.88671875" style="155" customWidth="1"/>
    <col min="16" max="16" width="3.6640625" style="155" customWidth="1"/>
    <col min="17" max="18" width="3.5546875" style="155" customWidth="1"/>
    <col min="19" max="16384" width="8.88671875" style="155" customWidth="1"/>
  </cols>
  <sheetData>
    <row r="1" spans="1:18" ht="19.5" customHeight="1">
      <c r="A1" s="305" t="s">
        <v>154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</row>
    <row r="2" spans="1:18" ht="14.25" customHeight="1">
      <c r="A2" s="156"/>
      <c r="B2" s="157" t="s">
        <v>469</v>
      </c>
      <c r="C2" s="494" t="s">
        <v>404</v>
      </c>
      <c r="D2" s="490" t="s">
        <v>191</v>
      </c>
      <c r="E2" s="491"/>
      <c r="F2" s="491"/>
      <c r="G2" s="491"/>
      <c r="H2" s="491"/>
      <c r="I2" s="492"/>
      <c r="J2" s="490" t="s">
        <v>170</v>
      </c>
      <c r="K2" s="491"/>
      <c r="L2" s="491"/>
      <c r="M2" s="491"/>
      <c r="N2" s="491"/>
      <c r="O2" s="492"/>
      <c r="P2" s="490" t="s">
        <v>679</v>
      </c>
      <c r="Q2" s="491"/>
      <c r="R2" s="492"/>
    </row>
    <row r="3" spans="1:18" ht="14.25" customHeight="1">
      <c r="A3" s="158"/>
      <c r="B3" s="159"/>
      <c r="C3" s="495"/>
      <c r="D3" s="490" t="s">
        <v>408</v>
      </c>
      <c r="E3" s="492"/>
      <c r="F3" s="490" t="s">
        <v>413</v>
      </c>
      <c r="G3" s="492"/>
      <c r="H3" s="490" t="s">
        <v>412</v>
      </c>
      <c r="I3" s="492"/>
      <c r="J3" s="490" t="s">
        <v>408</v>
      </c>
      <c r="K3" s="492"/>
      <c r="L3" s="490" t="s">
        <v>413</v>
      </c>
      <c r="M3" s="492"/>
      <c r="N3" s="490" t="s">
        <v>412</v>
      </c>
      <c r="O3" s="492"/>
      <c r="P3" s="494" t="s">
        <v>408</v>
      </c>
      <c r="Q3" s="499" t="s">
        <v>413</v>
      </c>
      <c r="R3" s="499" t="s">
        <v>412</v>
      </c>
    </row>
    <row r="4" spans="1:18" ht="14.25" customHeight="1">
      <c r="A4" s="160" t="s">
        <v>448</v>
      </c>
      <c r="B4" s="161"/>
      <c r="C4" s="496"/>
      <c r="D4" s="162" t="s">
        <v>420</v>
      </c>
      <c r="E4" s="162" t="s">
        <v>417</v>
      </c>
      <c r="F4" s="162" t="s">
        <v>420</v>
      </c>
      <c r="G4" s="162" t="s">
        <v>417</v>
      </c>
      <c r="H4" s="162" t="s">
        <v>420</v>
      </c>
      <c r="I4" s="162" t="s">
        <v>417</v>
      </c>
      <c r="J4" s="162" t="s">
        <v>420</v>
      </c>
      <c r="K4" s="162" t="s">
        <v>417</v>
      </c>
      <c r="L4" s="162" t="s">
        <v>420</v>
      </c>
      <c r="M4" s="162" t="s">
        <v>417</v>
      </c>
      <c r="N4" s="162" t="s">
        <v>420</v>
      </c>
      <c r="O4" s="162" t="s">
        <v>417</v>
      </c>
      <c r="P4" s="496"/>
      <c r="Q4" s="500"/>
      <c r="R4" s="500"/>
    </row>
    <row r="5" spans="1:18" ht="15.75" customHeight="1">
      <c r="A5" s="163">
        <v>1</v>
      </c>
      <c r="B5" s="164" t="s">
        <v>689</v>
      </c>
      <c r="C5" s="78">
        <f>SUM(J5+K5+D5+E5)</f>
        <v>6</v>
      </c>
      <c r="D5" s="43">
        <f>F5+H5</f>
        <v>4</v>
      </c>
      <c r="E5" s="43">
        <f>G5+I5</f>
        <v>2</v>
      </c>
      <c r="F5" s="43">
        <v>4</v>
      </c>
      <c r="G5" s="43">
        <v>2</v>
      </c>
      <c r="H5" s="43"/>
      <c r="I5" s="43"/>
      <c r="J5" s="43">
        <f>SUM(L5+N5)</f>
        <v>0</v>
      </c>
      <c r="K5" s="43">
        <f>SUM(M5+O5)</f>
        <v>0</v>
      </c>
      <c r="L5" s="43"/>
      <c r="M5" s="43"/>
      <c r="N5" s="43">
        <v>0</v>
      </c>
      <c r="O5" s="43">
        <v>0</v>
      </c>
      <c r="P5" s="43">
        <f>SUM(Q5:R5)</f>
        <v>1</v>
      </c>
      <c r="Q5" s="43">
        <v>1</v>
      </c>
      <c r="R5" s="43"/>
    </row>
    <row r="6" spans="1:18" ht="15.75" customHeight="1">
      <c r="A6" s="163">
        <v>2</v>
      </c>
      <c r="B6" s="164" t="s">
        <v>501</v>
      </c>
      <c r="C6" s="78">
        <f>SUM(J6+K6+D6+E6)</f>
        <v>6</v>
      </c>
      <c r="D6" s="43">
        <f>F6+H6</f>
        <v>3</v>
      </c>
      <c r="E6" s="43">
        <f>G6+I6</f>
        <v>1</v>
      </c>
      <c r="F6" s="43">
        <v>3</v>
      </c>
      <c r="G6" s="43">
        <v>1</v>
      </c>
      <c r="H6" s="43"/>
      <c r="I6" s="43"/>
      <c r="J6" s="43">
        <f>SUM(L6+N6)</f>
        <v>0</v>
      </c>
      <c r="K6" s="43">
        <f>SUM(M6+O6)</f>
        <v>2</v>
      </c>
      <c r="L6" s="43"/>
      <c r="M6" s="43">
        <v>2</v>
      </c>
      <c r="N6" s="43">
        <v>0</v>
      </c>
      <c r="O6" s="43">
        <v>0</v>
      </c>
      <c r="P6" s="43">
        <f>SUM(Q6:R6)</f>
        <v>0</v>
      </c>
      <c r="Q6" s="43"/>
      <c r="R6" s="43"/>
    </row>
    <row r="7" spans="1:18" ht="15.75" customHeight="1">
      <c r="A7" s="163">
        <v>3</v>
      </c>
      <c r="B7" s="164" t="s">
        <v>78</v>
      </c>
      <c r="C7" s="78">
        <f>SUM(J7+K7+D7+E7)</f>
        <v>1</v>
      </c>
      <c r="D7" s="43">
        <f>F7+H7</f>
        <v>1</v>
      </c>
      <c r="E7" s="43">
        <f>G7+I7</f>
        <v>0</v>
      </c>
      <c r="F7" s="43">
        <v>1</v>
      </c>
      <c r="G7" s="43"/>
      <c r="H7" s="43"/>
      <c r="I7" s="43"/>
      <c r="J7" s="43">
        <f>SUM(L7+N7)</f>
        <v>0</v>
      </c>
      <c r="K7" s="43">
        <f>SUM(M7+O7)</f>
        <v>0</v>
      </c>
      <c r="L7" s="43"/>
      <c r="M7" s="43"/>
      <c r="N7" s="43">
        <v>0</v>
      </c>
      <c r="O7" s="43">
        <v>0</v>
      </c>
      <c r="P7" s="43">
        <f>SUM(Q7:R7)</f>
        <v>0</v>
      </c>
      <c r="Q7" s="43"/>
      <c r="R7" s="43"/>
    </row>
    <row r="8" spans="1:18" ht="15.75" customHeight="1">
      <c r="A8" s="163">
        <v>4</v>
      </c>
      <c r="B8" s="165" t="s">
        <v>199</v>
      </c>
      <c r="C8" s="78">
        <f>SUM(J8+K8+D8+E8)</f>
        <v>16</v>
      </c>
      <c r="D8" s="43">
        <f>F8+H8</f>
        <v>8</v>
      </c>
      <c r="E8" s="43">
        <f>G8+I8</f>
        <v>5</v>
      </c>
      <c r="F8" s="43">
        <v>8</v>
      </c>
      <c r="G8" s="43">
        <v>5</v>
      </c>
      <c r="H8" s="43"/>
      <c r="I8" s="43"/>
      <c r="J8" s="43">
        <f>SUM(L8+N8)</f>
        <v>0</v>
      </c>
      <c r="K8" s="43">
        <f>SUM(M8+O8)</f>
        <v>3</v>
      </c>
      <c r="L8" s="43"/>
      <c r="M8" s="43">
        <v>3</v>
      </c>
      <c r="N8" s="43">
        <v>0</v>
      </c>
      <c r="O8" s="43">
        <v>0</v>
      </c>
      <c r="P8" s="43">
        <f>SUM(Q8:R8)</f>
        <v>3</v>
      </c>
      <c r="Q8" s="43">
        <v>3</v>
      </c>
      <c r="R8" s="43"/>
    </row>
    <row r="9" spans="1:18" ht="15.75" customHeight="1">
      <c r="A9" s="163">
        <v>5</v>
      </c>
      <c r="B9" s="164" t="s">
        <v>503</v>
      </c>
      <c r="C9" s="174">
        <f>SUM(J9+K9+D9+E9)</f>
        <v>23</v>
      </c>
      <c r="D9" s="174">
        <f>F9+H9</f>
        <v>12</v>
      </c>
      <c r="E9" s="175">
        <f>G9+I9</f>
        <v>11</v>
      </c>
      <c r="F9" s="175">
        <v>11</v>
      </c>
      <c r="G9" s="175">
        <v>11</v>
      </c>
      <c r="H9" s="174">
        <v>1</v>
      </c>
      <c r="I9" s="174"/>
      <c r="J9" s="174">
        <f>SUM(L9+N9)</f>
        <v>0</v>
      </c>
      <c r="K9" s="174">
        <f>SUM(M9+O9)</f>
        <v>0</v>
      </c>
      <c r="L9" s="174"/>
      <c r="M9" s="174"/>
      <c r="N9" s="174">
        <v>0</v>
      </c>
      <c r="O9" s="174">
        <v>0</v>
      </c>
      <c r="P9" s="174">
        <v>0</v>
      </c>
      <c r="Q9" s="174"/>
      <c r="R9" s="174"/>
    </row>
    <row r="10" spans="1:18" ht="15.75" customHeight="1">
      <c r="A10" s="480" t="s">
        <v>303</v>
      </c>
      <c r="B10" s="493"/>
      <c r="C10" s="175">
        <f>SUM(J10+K10+D10+E10)</f>
        <v>52</v>
      </c>
      <c r="D10" s="175">
        <f>F10+H10</f>
        <v>28</v>
      </c>
      <c r="E10" s="175">
        <f>G10+I10</f>
        <v>19</v>
      </c>
      <c r="F10" s="175">
        <f>SUM(F5:F9)</f>
        <v>27</v>
      </c>
      <c r="G10" s="175">
        <f>SUM(G5:G9)</f>
        <v>19</v>
      </c>
      <c r="H10" s="175">
        <f>SUM(H5:H9)</f>
        <v>1</v>
      </c>
      <c r="I10" s="175">
        <f>SUM(I5:I9)</f>
        <v>0</v>
      </c>
      <c r="J10" s="174">
        <f>SUM(J5:J9)</f>
        <v>0</v>
      </c>
      <c r="K10" s="174">
        <f>SUM(K5:K9)</f>
        <v>5</v>
      </c>
      <c r="L10" s="174">
        <f>SUM(L5:L9)</f>
        <v>0</v>
      </c>
      <c r="M10" s="174">
        <f>SUM(M5:M9)</f>
        <v>5</v>
      </c>
      <c r="N10" s="174">
        <f>SUM(N5:N9)</f>
        <v>0</v>
      </c>
      <c r="O10" s="174">
        <f>SUM(O5:O9)</f>
        <v>0</v>
      </c>
      <c r="P10" s="174">
        <f>SUM(P5:P9)</f>
        <v>4</v>
      </c>
      <c r="Q10" s="174">
        <f>SUM(Q5:Q9)</f>
        <v>4</v>
      </c>
      <c r="R10" s="174">
        <f>SUM(R5:R9)</f>
        <v>0</v>
      </c>
    </row>
    <row r="11" spans="1:18" ht="4.5" customHeight="1">
      <c r="A11" s="166"/>
      <c r="B11" s="167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</row>
    <row r="12" spans="1:18" ht="18.75" customHeight="1">
      <c r="A12" s="305" t="s">
        <v>765</v>
      </c>
      <c r="B12" s="305"/>
      <c r="C12" s="305"/>
      <c r="D12" s="305"/>
      <c r="E12" s="305"/>
      <c r="F12" s="305"/>
      <c r="G12" s="305"/>
      <c r="H12" s="305"/>
      <c r="I12" s="305"/>
      <c r="J12" s="305"/>
      <c r="K12" s="305"/>
      <c r="L12" s="305"/>
      <c r="M12" s="305"/>
      <c r="N12" s="305"/>
      <c r="O12" s="305"/>
      <c r="P12" s="305"/>
      <c r="Q12" s="305"/>
      <c r="R12" s="305"/>
    </row>
    <row r="13" spans="1:18" ht="14.25" customHeight="1">
      <c r="A13" s="156"/>
      <c r="B13" s="157" t="s">
        <v>469</v>
      </c>
      <c r="C13" s="494" t="s">
        <v>404</v>
      </c>
      <c r="D13" s="490" t="s">
        <v>191</v>
      </c>
      <c r="E13" s="491"/>
      <c r="F13" s="491"/>
      <c r="G13" s="491"/>
      <c r="H13" s="491"/>
      <c r="I13" s="492"/>
      <c r="J13" s="490" t="s">
        <v>170</v>
      </c>
      <c r="K13" s="491"/>
      <c r="L13" s="491"/>
      <c r="M13" s="491"/>
      <c r="N13" s="491"/>
      <c r="O13" s="492"/>
      <c r="P13" s="490" t="s">
        <v>508</v>
      </c>
      <c r="Q13" s="491"/>
      <c r="R13" s="492"/>
    </row>
    <row r="14" spans="1:18" ht="14.25" customHeight="1">
      <c r="A14" s="158"/>
      <c r="B14" s="159"/>
      <c r="C14" s="495"/>
      <c r="D14" s="490" t="s">
        <v>408</v>
      </c>
      <c r="E14" s="492"/>
      <c r="F14" s="490" t="s">
        <v>413</v>
      </c>
      <c r="G14" s="492"/>
      <c r="H14" s="490" t="s">
        <v>412</v>
      </c>
      <c r="I14" s="492"/>
      <c r="J14" s="490" t="s">
        <v>408</v>
      </c>
      <c r="K14" s="492"/>
      <c r="L14" s="490" t="s">
        <v>413</v>
      </c>
      <c r="M14" s="492"/>
      <c r="N14" s="490" t="s">
        <v>412</v>
      </c>
      <c r="O14" s="492"/>
      <c r="P14" s="494" t="s">
        <v>408</v>
      </c>
      <c r="Q14" s="494" t="s">
        <v>413</v>
      </c>
      <c r="R14" s="494" t="s">
        <v>412</v>
      </c>
    </row>
    <row r="15" spans="1:18" ht="14.25" customHeight="1">
      <c r="A15" s="160" t="s">
        <v>448</v>
      </c>
      <c r="B15" s="161"/>
      <c r="C15" s="496"/>
      <c r="D15" s="162" t="s">
        <v>420</v>
      </c>
      <c r="E15" s="162" t="s">
        <v>417</v>
      </c>
      <c r="F15" s="162" t="s">
        <v>420</v>
      </c>
      <c r="G15" s="162" t="s">
        <v>417</v>
      </c>
      <c r="H15" s="162" t="s">
        <v>420</v>
      </c>
      <c r="I15" s="162" t="s">
        <v>417</v>
      </c>
      <c r="J15" s="162" t="s">
        <v>420</v>
      </c>
      <c r="K15" s="162" t="s">
        <v>417</v>
      </c>
      <c r="L15" s="162" t="s">
        <v>420</v>
      </c>
      <c r="M15" s="162" t="s">
        <v>417</v>
      </c>
      <c r="N15" s="162" t="s">
        <v>420</v>
      </c>
      <c r="O15" s="162" t="s">
        <v>417</v>
      </c>
      <c r="P15" s="496"/>
      <c r="Q15" s="496"/>
      <c r="R15" s="496"/>
    </row>
    <row r="16" spans="1:18" ht="14.25" customHeight="1">
      <c r="A16" s="163">
        <v>1</v>
      </c>
      <c r="B16" s="164" t="s">
        <v>671</v>
      </c>
      <c r="C16" s="78">
        <f>SUM(J16+K16+D16+E16)</f>
        <v>10</v>
      </c>
      <c r="D16" s="43">
        <f>SUM(F16+H16)</f>
        <v>1</v>
      </c>
      <c r="E16" s="43">
        <f>SUM(G16+I16)</f>
        <v>6</v>
      </c>
      <c r="F16" s="43">
        <v>1</v>
      </c>
      <c r="G16" s="43">
        <v>6</v>
      </c>
      <c r="H16" s="43"/>
      <c r="I16" s="43">
        <v>0</v>
      </c>
      <c r="J16" s="43">
        <f>SUM(L16+N16)</f>
        <v>0</v>
      </c>
      <c r="K16" s="43">
        <f>SUM(M16+O16)</f>
        <v>3</v>
      </c>
      <c r="L16" s="43">
        <v>0</v>
      </c>
      <c r="M16" s="43">
        <v>3</v>
      </c>
      <c r="N16" s="43">
        <v>0</v>
      </c>
      <c r="O16" s="43">
        <v>0</v>
      </c>
      <c r="P16" s="43">
        <f>SUM(Q16:R16)</f>
        <v>0</v>
      </c>
      <c r="Q16" s="43">
        <v>0</v>
      </c>
      <c r="R16" s="43">
        <v>0</v>
      </c>
    </row>
    <row r="17" spans="1:18" ht="14.25" customHeight="1">
      <c r="A17" s="163">
        <v>2</v>
      </c>
      <c r="B17" s="164" t="s">
        <v>246</v>
      </c>
      <c r="C17" s="78">
        <f>SUM(J17+K17+D17+E17)</f>
        <v>1</v>
      </c>
      <c r="D17" s="43">
        <f>SUM(F17+H17)</f>
        <v>1</v>
      </c>
      <c r="E17" s="43">
        <f>SUM(G17+I17)</f>
        <v>0</v>
      </c>
      <c r="F17" s="43"/>
      <c r="G17" s="43"/>
      <c r="H17" s="43">
        <v>1</v>
      </c>
      <c r="I17" s="43">
        <v>0</v>
      </c>
      <c r="J17" s="43">
        <f>SUM(L17+N17)</f>
        <v>0</v>
      </c>
      <c r="K17" s="43">
        <f>SUM(M17+O17)</f>
        <v>0</v>
      </c>
      <c r="L17" s="43">
        <v>0</v>
      </c>
      <c r="M17" s="43">
        <v>0</v>
      </c>
      <c r="N17" s="43">
        <v>0</v>
      </c>
      <c r="O17" s="43">
        <v>0</v>
      </c>
      <c r="P17" s="43">
        <f>SUM(Q17:R17)</f>
        <v>0</v>
      </c>
      <c r="Q17" s="43">
        <v>0</v>
      </c>
      <c r="R17" s="43">
        <v>0</v>
      </c>
    </row>
    <row r="18" spans="1:18" ht="14.25" customHeight="1">
      <c r="A18" s="480" t="s">
        <v>303</v>
      </c>
      <c r="B18" s="493"/>
      <c r="C18" s="78">
        <f>SUM(J18+K18+D18+E18)</f>
        <v>11</v>
      </c>
      <c r="D18" s="78">
        <f>SUM(D16:D17)</f>
        <v>2</v>
      </c>
      <c r="E18" s="78">
        <f>SUM(E16:E17)</f>
        <v>6</v>
      </c>
      <c r="F18" s="78">
        <f>SUM(F16:F17)</f>
        <v>1</v>
      </c>
      <c r="G18" s="78">
        <f>SUM(G16:G17)</f>
        <v>6</v>
      </c>
      <c r="H18" s="78">
        <f>SUM(H16:H17)</f>
        <v>1</v>
      </c>
      <c r="I18" s="78">
        <f>SUM(I16:I17)</f>
        <v>0</v>
      </c>
      <c r="J18" s="78">
        <f>SUM(J16:J17)</f>
        <v>0</v>
      </c>
      <c r="K18" s="78">
        <f>SUM(K16:K17)</f>
        <v>3</v>
      </c>
      <c r="L18" s="78">
        <f>SUM(L16:L17)</f>
        <v>0</v>
      </c>
      <c r="M18" s="78">
        <f>SUM(M16:M17)</f>
        <v>3</v>
      </c>
      <c r="N18" s="78">
        <f>SUM(N16:N17)</f>
        <v>0</v>
      </c>
      <c r="O18" s="78">
        <f>SUM(O16:O17)</f>
        <v>0</v>
      </c>
      <c r="P18" s="78">
        <f>SUM(P16:P17)</f>
        <v>0</v>
      </c>
      <c r="Q18" s="78">
        <f>SUM(Q16:Q17)</f>
        <v>0</v>
      </c>
      <c r="R18" s="78">
        <f>SUM(R16:R17)</f>
        <v>0</v>
      </c>
    </row>
    <row r="19" ht="5.25" customHeight="1"/>
    <row r="20" spans="1:18" ht="14.45">
      <c r="A20" s="305" t="s">
        <v>159</v>
      </c>
      <c r="B20" s="305"/>
      <c r="C20" s="305"/>
      <c r="D20" s="305"/>
      <c r="E20" s="305"/>
      <c r="F20" s="305"/>
      <c r="G20" s="305"/>
      <c r="H20" s="305"/>
      <c r="I20" s="305"/>
      <c r="J20" s="305"/>
      <c r="K20" s="305"/>
      <c r="L20" s="305"/>
      <c r="M20" s="305"/>
      <c r="N20" s="305"/>
      <c r="O20" s="305"/>
      <c r="P20" s="305"/>
      <c r="Q20" s="305"/>
      <c r="R20" s="305"/>
    </row>
    <row r="21" spans="1:18" ht="14.25" customHeight="1">
      <c r="A21" s="156"/>
      <c r="B21" s="169"/>
      <c r="C21" s="169"/>
      <c r="D21" s="169"/>
      <c r="E21" s="157" t="s">
        <v>469</v>
      </c>
      <c r="F21" s="486" t="s">
        <v>408</v>
      </c>
      <c r="G21" s="487"/>
      <c r="H21" s="490" t="s">
        <v>122</v>
      </c>
      <c r="I21" s="491"/>
      <c r="J21" s="491"/>
      <c r="K21" s="492"/>
      <c r="L21" s="490" t="s">
        <v>124</v>
      </c>
      <c r="M21" s="491"/>
      <c r="N21" s="491"/>
      <c r="O21" s="492"/>
      <c r="P21" s="490" t="s">
        <v>508</v>
      </c>
      <c r="Q21" s="491"/>
      <c r="R21" s="492"/>
    </row>
    <row r="22" spans="1:18" ht="14.25" customHeight="1">
      <c r="A22" s="160" t="s">
        <v>448</v>
      </c>
      <c r="B22" s="170"/>
      <c r="C22" s="170"/>
      <c r="D22" s="170"/>
      <c r="E22" s="161"/>
      <c r="F22" s="488"/>
      <c r="G22" s="489"/>
      <c r="H22" s="490" t="s">
        <v>408</v>
      </c>
      <c r="I22" s="492"/>
      <c r="J22" s="162" t="s">
        <v>413</v>
      </c>
      <c r="K22" s="165" t="s">
        <v>412</v>
      </c>
      <c r="L22" s="490" t="s">
        <v>408</v>
      </c>
      <c r="M22" s="492"/>
      <c r="N22" s="162" t="s">
        <v>413</v>
      </c>
      <c r="O22" s="162" t="s">
        <v>412</v>
      </c>
      <c r="P22" s="171" t="s">
        <v>408</v>
      </c>
      <c r="Q22" s="171" t="s">
        <v>413</v>
      </c>
      <c r="R22" s="171" t="s">
        <v>412</v>
      </c>
    </row>
    <row r="23" spans="1:18" ht="13.5" customHeight="1">
      <c r="A23" s="163">
        <v>1</v>
      </c>
      <c r="B23" s="483" t="s">
        <v>128</v>
      </c>
      <c r="C23" s="484"/>
      <c r="D23" s="484"/>
      <c r="E23" s="485"/>
      <c r="F23" s="411">
        <f>SUM(L23+H23)</f>
        <v>17</v>
      </c>
      <c r="G23" s="412"/>
      <c r="H23" s="411">
        <f>SUM(J23:K23)</f>
        <v>14</v>
      </c>
      <c r="I23" s="412"/>
      <c r="J23" s="43">
        <v>14</v>
      </c>
      <c r="K23" s="43"/>
      <c r="L23" s="411">
        <f>SUM(N23:O23)</f>
        <v>3</v>
      </c>
      <c r="M23" s="412"/>
      <c r="N23" s="43">
        <v>1</v>
      </c>
      <c r="O23" s="43">
        <v>2</v>
      </c>
      <c r="P23" s="43">
        <f>SUM(Q23:R23)</f>
        <v>0</v>
      </c>
      <c r="Q23" s="43"/>
      <c r="R23" s="43"/>
    </row>
    <row r="24" spans="1:18" ht="13.5" customHeight="1">
      <c r="A24" s="163">
        <v>2</v>
      </c>
      <c r="B24" s="483" t="s">
        <v>169</v>
      </c>
      <c r="C24" s="484"/>
      <c r="D24" s="484"/>
      <c r="E24" s="485"/>
      <c r="F24" s="411">
        <f>SUM(L24+H24)</f>
        <v>4</v>
      </c>
      <c r="G24" s="412"/>
      <c r="H24" s="411">
        <f>SUM(J24:K24)</f>
        <v>4</v>
      </c>
      <c r="I24" s="412"/>
      <c r="J24" s="43">
        <v>4</v>
      </c>
      <c r="K24" s="43"/>
      <c r="L24" s="411">
        <f>SUM(N24:O24)</f>
        <v>0</v>
      </c>
      <c r="M24" s="412"/>
      <c r="N24" s="43"/>
      <c r="O24" s="43"/>
      <c r="P24" s="43">
        <f>SUM(Q24:R24)</f>
        <v>0</v>
      </c>
      <c r="Q24" s="43"/>
      <c r="R24" s="43"/>
    </row>
    <row r="25" spans="1:18" ht="13.5" customHeight="1">
      <c r="A25" s="163">
        <v>3</v>
      </c>
      <c r="B25" s="483" t="s">
        <v>95</v>
      </c>
      <c r="C25" s="484"/>
      <c r="D25" s="484"/>
      <c r="E25" s="485"/>
      <c r="F25" s="411">
        <f>SUM(L25+H25)</f>
        <v>13</v>
      </c>
      <c r="G25" s="412"/>
      <c r="H25" s="411">
        <f>SUM(J25:K25)</f>
        <v>12</v>
      </c>
      <c r="I25" s="412"/>
      <c r="J25" s="43">
        <v>12</v>
      </c>
      <c r="K25" s="43"/>
      <c r="L25" s="411">
        <f>SUM(N25:O25)</f>
        <v>1</v>
      </c>
      <c r="M25" s="412"/>
      <c r="N25" s="43">
        <v>1</v>
      </c>
      <c r="O25" s="43"/>
      <c r="P25" s="43">
        <f>SUM(Q25:R25)</f>
        <v>0</v>
      </c>
      <c r="Q25" s="43"/>
      <c r="R25" s="43"/>
    </row>
    <row r="26" spans="1:18" ht="13.5" customHeight="1">
      <c r="A26" s="163">
        <v>4</v>
      </c>
      <c r="B26" s="483" t="s">
        <v>96</v>
      </c>
      <c r="C26" s="484"/>
      <c r="D26" s="484"/>
      <c r="E26" s="485"/>
      <c r="F26" s="411">
        <f>SUM(L26+H26)</f>
        <v>9</v>
      </c>
      <c r="G26" s="412"/>
      <c r="H26" s="411">
        <f>SUM(J26:K26)</f>
        <v>9</v>
      </c>
      <c r="I26" s="412"/>
      <c r="J26" s="43">
        <v>9</v>
      </c>
      <c r="K26" s="43"/>
      <c r="L26" s="411">
        <f>SUM(N26:O26)</f>
        <v>0</v>
      </c>
      <c r="M26" s="412"/>
      <c r="N26" s="43"/>
      <c r="O26" s="43"/>
      <c r="P26" s="43">
        <f>SUM(Q26:R26)</f>
        <v>0</v>
      </c>
      <c r="Q26" s="43"/>
      <c r="R26" s="43"/>
    </row>
    <row r="27" spans="1:18" ht="13.5" customHeight="1">
      <c r="A27" s="163">
        <v>5</v>
      </c>
      <c r="B27" s="483" t="s">
        <v>123</v>
      </c>
      <c r="C27" s="484"/>
      <c r="D27" s="484"/>
      <c r="E27" s="485"/>
      <c r="F27" s="411">
        <f>SUM(L27+H27)</f>
        <v>4</v>
      </c>
      <c r="G27" s="412"/>
      <c r="H27" s="411">
        <f>SUM(J27:K27)</f>
        <v>2</v>
      </c>
      <c r="I27" s="412"/>
      <c r="J27" s="43">
        <v>2</v>
      </c>
      <c r="K27" s="43"/>
      <c r="L27" s="411">
        <f>SUM(N27:O27)</f>
        <v>2</v>
      </c>
      <c r="M27" s="412"/>
      <c r="N27" s="43">
        <v>2</v>
      </c>
      <c r="O27" s="43"/>
      <c r="P27" s="43">
        <f>SUM(Q27:R27)</f>
        <v>0</v>
      </c>
      <c r="Q27" s="43"/>
      <c r="R27" s="43"/>
    </row>
    <row r="28" spans="1:18" ht="13.5" customHeight="1">
      <c r="A28" s="163">
        <v>6</v>
      </c>
      <c r="B28" s="483" t="s">
        <v>684</v>
      </c>
      <c r="C28" s="484"/>
      <c r="D28" s="484"/>
      <c r="E28" s="485"/>
      <c r="F28" s="411">
        <f>SUM(L28+H28)</f>
        <v>17</v>
      </c>
      <c r="G28" s="412"/>
      <c r="H28" s="411">
        <f>SUM(J28:K28)</f>
        <v>16</v>
      </c>
      <c r="I28" s="412"/>
      <c r="J28" s="43">
        <v>15</v>
      </c>
      <c r="K28" s="43">
        <v>1</v>
      </c>
      <c r="L28" s="411">
        <f>SUM(N28:O28)</f>
        <v>1</v>
      </c>
      <c r="M28" s="412"/>
      <c r="N28" s="43">
        <v>1</v>
      </c>
      <c r="O28" s="43"/>
      <c r="P28" s="43">
        <f>SUM(Q28:R28)</f>
        <v>0</v>
      </c>
      <c r="Q28" s="43"/>
      <c r="R28" s="43"/>
    </row>
    <row r="29" spans="1:18" ht="13.5" customHeight="1">
      <c r="A29" s="163">
        <v>7</v>
      </c>
      <c r="B29" s="483" t="s">
        <v>253</v>
      </c>
      <c r="C29" s="484"/>
      <c r="D29" s="484"/>
      <c r="E29" s="485"/>
      <c r="F29" s="411">
        <f>SUM(L29+H29)</f>
        <v>26</v>
      </c>
      <c r="G29" s="412"/>
      <c r="H29" s="411">
        <f>SUM(J29:K29)</f>
        <v>24</v>
      </c>
      <c r="I29" s="412"/>
      <c r="J29" s="43">
        <v>24</v>
      </c>
      <c r="K29" s="43"/>
      <c r="L29" s="411">
        <f>SUM(N29:O29)</f>
        <v>2</v>
      </c>
      <c r="M29" s="412"/>
      <c r="N29" s="43">
        <v>2</v>
      </c>
      <c r="O29" s="43"/>
      <c r="P29" s="43">
        <f>SUM(Q29:R29)</f>
        <v>0</v>
      </c>
      <c r="Q29" s="43"/>
      <c r="R29" s="43"/>
    </row>
    <row r="30" spans="1:18" ht="13.5" customHeight="1">
      <c r="A30" s="163">
        <v>8</v>
      </c>
      <c r="B30" s="483" t="s">
        <v>652</v>
      </c>
      <c r="C30" s="484"/>
      <c r="D30" s="484"/>
      <c r="E30" s="485"/>
      <c r="F30" s="411">
        <f>SUM(L30+H30)</f>
        <v>7</v>
      </c>
      <c r="G30" s="412"/>
      <c r="H30" s="411">
        <f>SUM(J30:K30)</f>
        <v>7</v>
      </c>
      <c r="I30" s="412"/>
      <c r="J30" s="43">
        <v>7</v>
      </c>
      <c r="K30" s="43"/>
      <c r="L30" s="411">
        <f>SUM(N30:O30)</f>
        <v>0</v>
      </c>
      <c r="M30" s="412"/>
      <c r="N30" s="43"/>
      <c r="O30" s="43"/>
      <c r="P30" s="43">
        <f>SUM(Q30:R30)</f>
        <v>0</v>
      </c>
      <c r="Q30" s="43"/>
      <c r="R30" s="43"/>
    </row>
    <row r="31" spans="1:18" ht="13.5" customHeight="1">
      <c r="A31" s="163">
        <v>9</v>
      </c>
      <c r="B31" s="483" t="s">
        <v>83</v>
      </c>
      <c r="C31" s="484"/>
      <c r="D31" s="484"/>
      <c r="E31" s="485"/>
      <c r="F31" s="411">
        <f>SUM(L31+H31)</f>
        <v>4</v>
      </c>
      <c r="G31" s="412"/>
      <c r="H31" s="411">
        <f>SUM(J31:K31)</f>
        <v>2</v>
      </c>
      <c r="I31" s="412"/>
      <c r="J31" s="43">
        <v>1</v>
      </c>
      <c r="K31" s="43">
        <v>1</v>
      </c>
      <c r="L31" s="411">
        <f>SUM(N31:O31)</f>
        <v>2</v>
      </c>
      <c r="M31" s="412"/>
      <c r="N31" s="43">
        <v>2</v>
      </c>
      <c r="O31" s="43"/>
      <c r="P31" s="43">
        <f>SUM(Q31:R31)</f>
        <v>0</v>
      </c>
      <c r="Q31" s="43"/>
      <c r="R31" s="43"/>
    </row>
    <row r="32" spans="1:18" ht="13.5" customHeight="1">
      <c r="A32" s="163">
        <v>10</v>
      </c>
      <c r="B32" s="483" t="s">
        <v>195</v>
      </c>
      <c r="C32" s="484"/>
      <c r="D32" s="484"/>
      <c r="E32" s="485"/>
      <c r="F32" s="411">
        <f>SUM(L32+H32)</f>
        <v>24</v>
      </c>
      <c r="G32" s="412"/>
      <c r="H32" s="411">
        <f>SUM(J32:K32)</f>
        <v>22</v>
      </c>
      <c r="I32" s="412"/>
      <c r="J32" s="43">
        <v>20</v>
      </c>
      <c r="K32" s="43">
        <v>2</v>
      </c>
      <c r="L32" s="411">
        <f>SUM(N32:O32)</f>
        <v>2</v>
      </c>
      <c r="M32" s="412"/>
      <c r="N32" s="43">
        <v>2</v>
      </c>
      <c r="O32" s="43"/>
      <c r="P32" s="43">
        <f>SUM(Q32:R32)</f>
        <v>1</v>
      </c>
      <c r="Q32" s="43">
        <v>1</v>
      </c>
      <c r="R32" s="43"/>
    </row>
    <row r="33" spans="1:18" ht="13.5" customHeight="1">
      <c r="A33" s="163">
        <v>11</v>
      </c>
      <c r="B33" s="483" t="s">
        <v>512</v>
      </c>
      <c r="C33" s="484"/>
      <c r="D33" s="484"/>
      <c r="E33" s="485"/>
      <c r="F33" s="411">
        <f>SUM(L33+H33)</f>
        <v>6</v>
      </c>
      <c r="G33" s="412"/>
      <c r="H33" s="411">
        <f>SUM(J33:K33)</f>
        <v>6</v>
      </c>
      <c r="I33" s="412"/>
      <c r="J33" s="43">
        <v>6</v>
      </c>
      <c r="K33" s="43"/>
      <c r="L33" s="411">
        <f>SUM(N33:O33)</f>
        <v>0</v>
      </c>
      <c r="M33" s="412"/>
      <c r="N33" s="43"/>
      <c r="O33" s="43"/>
      <c r="P33" s="43">
        <f>SUM(Q33:R33)</f>
        <v>0</v>
      </c>
      <c r="Q33" s="43"/>
      <c r="R33" s="43"/>
    </row>
    <row r="34" spans="1:18" ht="13.5" customHeight="1">
      <c r="A34" s="163">
        <v>12</v>
      </c>
      <c r="B34" s="483" t="s">
        <v>129</v>
      </c>
      <c r="C34" s="484"/>
      <c r="D34" s="484"/>
      <c r="E34" s="485"/>
      <c r="F34" s="411">
        <f>SUM(L34+H34)</f>
        <v>10</v>
      </c>
      <c r="G34" s="412"/>
      <c r="H34" s="411">
        <f>SUM(J34:K34)</f>
        <v>9</v>
      </c>
      <c r="I34" s="412"/>
      <c r="J34" s="43">
        <v>9</v>
      </c>
      <c r="K34" s="43"/>
      <c r="L34" s="411">
        <f>SUM(N34:O34)</f>
        <v>1</v>
      </c>
      <c r="M34" s="412"/>
      <c r="N34" s="43">
        <v>1</v>
      </c>
      <c r="O34" s="43"/>
      <c r="P34" s="43">
        <f>SUM(Q34:R34)</f>
        <v>1</v>
      </c>
      <c r="Q34" s="43">
        <v>1</v>
      </c>
      <c r="R34" s="43"/>
    </row>
    <row r="35" spans="1:18" ht="13.5" customHeight="1">
      <c r="A35" s="163">
        <v>13</v>
      </c>
      <c r="B35" s="483" t="s">
        <v>86</v>
      </c>
      <c r="C35" s="484"/>
      <c r="D35" s="484"/>
      <c r="E35" s="485"/>
      <c r="F35" s="411">
        <f>SUM(L35+H35)</f>
        <v>15</v>
      </c>
      <c r="G35" s="412"/>
      <c r="H35" s="411">
        <f>SUM(J35:K35)</f>
        <v>12</v>
      </c>
      <c r="I35" s="412"/>
      <c r="J35" s="43">
        <v>12</v>
      </c>
      <c r="K35" s="43"/>
      <c r="L35" s="411">
        <f>SUM(N35:O35)</f>
        <v>3</v>
      </c>
      <c r="M35" s="412"/>
      <c r="N35" s="43">
        <v>3</v>
      </c>
      <c r="O35" s="43"/>
      <c r="P35" s="43">
        <f>SUM(Q35:R35)</f>
        <v>0</v>
      </c>
      <c r="Q35" s="43"/>
      <c r="R35" s="43"/>
    </row>
    <row r="36" spans="1:18" ht="13.5" customHeight="1">
      <c r="A36" s="163">
        <v>14</v>
      </c>
      <c r="B36" s="483" t="s">
        <v>173</v>
      </c>
      <c r="C36" s="484"/>
      <c r="D36" s="484"/>
      <c r="E36" s="485"/>
      <c r="F36" s="411">
        <f>SUM(L36+H36)</f>
        <v>13</v>
      </c>
      <c r="G36" s="412"/>
      <c r="H36" s="411">
        <f>SUM(J36:K36)</f>
        <v>11</v>
      </c>
      <c r="I36" s="412"/>
      <c r="J36" s="43">
        <v>11</v>
      </c>
      <c r="K36" s="43"/>
      <c r="L36" s="411">
        <f>SUM(N36:O36)</f>
        <v>2</v>
      </c>
      <c r="M36" s="412"/>
      <c r="N36" s="43">
        <v>2</v>
      </c>
      <c r="O36" s="43"/>
      <c r="P36" s="43">
        <f>SUM(Q36:R36)</f>
        <v>0</v>
      </c>
      <c r="Q36" s="43"/>
      <c r="R36" s="43"/>
    </row>
    <row r="37" spans="1:18" ht="13.5" customHeight="1">
      <c r="A37" s="163">
        <v>15</v>
      </c>
      <c r="B37" s="483" t="s">
        <v>215</v>
      </c>
      <c r="C37" s="484"/>
      <c r="D37" s="484"/>
      <c r="E37" s="485"/>
      <c r="F37" s="411">
        <f>SUM(L37+H37)</f>
        <v>38</v>
      </c>
      <c r="G37" s="412"/>
      <c r="H37" s="411">
        <f>SUM(J37:K37)</f>
        <v>37</v>
      </c>
      <c r="I37" s="412"/>
      <c r="J37" s="43">
        <v>37</v>
      </c>
      <c r="K37" s="43"/>
      <c r="L37" s="411">
        <f>SUM(N37:O37)</f>
        <v>1</v>
      </c>
      <c r="M37" s="412"/>
      <c r="N37" s="43">
        <v>1</v>
      </c>
      <c r="O37" s="43"/>
      <c r="P37" s="43">
        <f>SUM(Q37:R37)</f>
        <v>0</v>
      </c>
      <c r="Q37" s="43"/>
      <c r="R37" s="43"/>
    </row>
    <row r="38" spans="1:18" ht="13.5" customHeight="1">
      <c r="A38" s="480" t="s">
        <v>179</v>
      </c>
      <c r="B38" s="481"/>
      <c r="C38" s="481"/>
      <c r="D38" s="481"/>
      <c r="E38" s="482"/>
      <c r="F38" s="411">
        <f>SUM(F23:G37)</f>
        <v>207</v>
      </c>
      <c r="G38" s="412"/>
      <c r="H38" s="497">
        <f>SUM(H23:I37)</f>
        <v>187</v>
      </c>
      <c r="I38" s="498"/>
      <c r="J38" s="172">
        <f>SUM(J23:J37)</f>
        <v>183</v>
      </c>
      <c r="K38" s="173">
        <f>SUM(K23:K37)</f>
        <v>4</v>
      </c>
      <c r="L38" s="411">
        <f>SUM(L23:M37)</f>
        <v>20</v>
      </c>
      <c r="M38" s="412"/>
      <c r="N38" s="78">
        <f>SUM(N23:N37)</f>
        <v>18</v>
      </c>
      <c r="O38" s="78">
        <f>SUM(O23:O37)</f>
        <v>2</v>
      </c>
      <c r="P38" s="43">
        <f>SUM(P23:P37)</f>
        <v>2</v>
      </c>
      <c r="Q38" s="78">
        <f>SUM(Q23:Q37)</f>
        <v>2</v>
      </c>
      <c r="R38" s="78"/>
    </row>
    <row r="39" ht="5.25" customHeight="1">
      <c r="K39" s="142"/>
    </row>
    <row r="40" spans="1:18" ht="14.45">
      <c r="A40" s="305" t="s">
        <v>781</v>
      </c>
      <c r="B40" s="305"/>
      <c r="C40" s="305"/>
      <c r="D40" s="305"/>
      <c r="E40" s="305"/>
      <c r="F40" s="305"/>
      <c r="G40" s="305"/>
      <c r="H40" s="305"/>
      <c r="I40" s="305"/>
      <c r="J40" s="305"/>
      <c r="K40" s="305"/>
      <c r="L40" s="305"/>
      <c r="M40" s="305"/>
      <c r="N40" s="305"/>
      <c r="O40" s="305"/>
      <c r="P40" s="305"/>
      <c r="Q40" s="305"/>
      <c r="R40" s="305"/>
    </row>
    <row r="41" spans="1:18" ht="14.25" customHeight="1">
      <c r="A41" s="156"/>
      <c r="B41" s="169"/>
      <c r="C41" s="169"/>
      <c r="D41" s="169"/>
      <c r="E41" s="157" t="s">
        <v>469</v>
      </c>
      <c r="F41" s="486" t="s">
        <v>408</v>
      </c>
      <c r="G41" s="487"/>
      <c r="H41" s="490" t="s">
        <v>122</v>
      </c>
      <c r="I41" s="491"/>
      <c r="J41" s="491"/>
      <c r="K41" s="492"/>
      <c r="L41" s="490" t="s">
        <v>124</v>
      </c>
      <c r="M41" s="491"/>
      <c r="N41" s="491"/>
      <c r="O41" s="492"/>
      <c r="P41" s="490" t="s">
        <v>508</v>
      </c>
      <c r="Q41" s="491"/>
      <c r="R41" s="492"/>
    </row>
    <row r="42" spans="1:18" ht="14.25" customHeight="1">
      <c r="A42" s="160" t="s">
        <v>448</v>
      </c>
      <c r="B42" s="170"/>
      <c r="C42" s="170"/>
      <c r="D42" s="170"/>
      <c r="E42" s="161"/>
      <c r="F42" s="488"/>
      <c r="G42" s="489"/>
      <c r="H42" s="490" t="s">
        <v>408</v>
      </c>
      <c r="I42" s="492"/>
      <c r="J42" s="162" t="s">
        <v>413</v>
      </c>
      <c r="K42" s="165" t="s">
        <v>412</v>
      </c>
      <c r="L42" s="490" t="s">
        <v>408</v>
      </c>
      <c r="M42" s="492"/>
      <c r="N42" s="162" t="s">
        <v>413</v>
      </c>
      <c r="O42" s="162" t="s">
        <v>412</v>
      </c>
      <c r="P42" s="171" t="s">
        <v>408</v>
      </c>
      <c r="Q42" s="171" t="s">
        <v>413</v>
      </c>
      <c r="R42" s="171" t="s">
        <v>412</v>
      </c>
    </row>
    <row r="43" spans="1:18" ht="13.5" customHeight="1">
      <c r="A43" s="163">
        <v>1</v>
      </c>
      <c r="B43" s="483" t="s">
        <v>92</v>
      </c>
      <c r="C43" s="484"/>
      <c r="D43" s="484"/>
      <c r="E43" s="485"/>
      <c r="F43" s="411">
        <f>SUM(L43+H43)</f>
        <v>18</v>
      </c>
      <c r="G43" s="412"/>
      <c r="H43" s="411">
        <f>SUM(J43:K43)</f>
        <v>16</v>
      </c>
      <c r="I43" s="412"/>
      <c r="J43" s="43">
        <v>16</v>
      </c>
      <c r="K43" s="43"/>
      <c r="L43" s="411">
        <f>SUM(N43:O43)</f>
        <v>2</v>
      </c>
      <c r="M43" s="412"/>
      <c r="N43" s="43">
        <v>2</v>
      </c>
      <c r="O43" s="43"/>
      <c r="P43" s="43">
        <f>SUM(Q43:R43)</f>
        <v>2</v>
      </c>
      <c r="Q43" s="43">
        <v>2</v>
      </c>
      <c r="R43" s="43"/>
    </row>
    <row r="44" spans="1:18" ht="13.5" customHeight="1">
      <c r="A44" s="163">
        <v>2</v>
      </c>
      <c r="B44" s="483" t="s">
        <v>274</v>
      </c>
      <c r="C44" s="484"/>
      <c r="D44" s="484"/>
      <c r="E44" s="485"/>
      <c r="F44" s="411">
        <f>SUM(L44+H44)</f>
        <v>16</v>
      </c>
      <c r="G44" s="412"/>
      <c r="H44" s="411">
        <f>SUM(J44:K44)</f>
        <v>15</v>
      </c>
      <c r="I44" s="412"/>
      <c r="J44" s="43">
        <v>15</v>
      </c>
      <c r="K44" s="43"/>
      <c r="L44" s="411">
        <f>SUM(N44:O44)</f>
        <v>1</v>
      </c>
      <c r="M44" s="412"/>
      <c r="N44" s="43">
        <v>1</v>
      </c>
      <c r="O44" s="43"/>
      <c r="P44" s="43">
        <f>SUM(Q44:R44)</f>
        <v>1</v>
      </c>
      <c r="Q44" s="43">
        <v>1</v>
      </c>
      <c r="R44" s="43"/>
    </row>
    <row r="45" spans="1:18" ht="13.5" customHeight="1">
      <c r="A45" s="163">
        <v>3</v>
      </c>
      <c r="B45" s="483" t="s">
        <v>102</v>
      </c>
      <c r="C45" s="484"/>
      <c r="D45" s="484"/>
      <c r="E45" s="485"/>
      <c r="F45" s="411">
        <f>SUM(L45+H45)</f>
        <v>9</v>
      </c>
      <c r="G45" s="412"/>
      <c r="H45" s="411">
        <f>SUM(J45:K45)</f>
        <v>9</v>
      </c>
      <c r="I45" s="412"/>
      <c r="J45" s="43">
        <v>9</v>
      </c>
      <c r="K45" s="43"/>
      <c r="L45" s="411">
        <f>SUM(N45:O45)</f>
        <v>0</v>
      </c>
      <c r="M45" s="412"/>
      <c r="N45" s="43"/>
      <c r="O45" s="43"/>
      <c r="P45" s="43">
        <f>SUM(Q45:R45)</f>
        <v>0</v>
      </c>
      <c r="Q45" s="43"/>
      <c r="R45" s="43"/>
    </row>
    <row r="46" spans="1:18" ht="13.5" customHeight="1">
      <c r="A46" s="163">
        <v>4</v>
      </c>
      <c r="B46" s="483" t="s">
        <v>637</v>
      </c>
      <c r="C46" s="484"/>
      <c r="D46" s="484"/>
      <c r="E46" s="485"/>
      <c r="F46" s="411">
        <f>SUM(L46+H46)</f>
        <v>11</v>
      </c>
      <c r="G46" s="412"/>
      <c r="H46" s="411">
        <f>SUM(J46:K46)</f>
        <v>8</v>
      </c>
      <c r="I46" s="412"/>
      <c r="J46" s="43">
        <v>8</v>
      </c>
      <c r="K46" s="43"/>
      <c r="L46" s="411">
        <f>SUM(N46:O46)</f>
        <v>3</v>
      </c>
      <c r="M46" s="412"/>
      <c r="N46" s="43">
        <v>3</v>
      </c>
      <c r="O46" s="43"/>
      <c r="P46" s="43">
        <f>SUM(Q46:R46)</f>
        <v>1</v>
      </c>
      <c r="Q46" s="43">
        <v>1</v>
      </c>
      <c r="R46" s="43"/>
    </row>
    <row r="47" spans="1:18" ht="13.5" customHeight="1">
      <c r="A47" s="163">
        <v>5</v>
      </c>
      <c r="B47" s="483" t="s">
        <v>240</v>
      </c>
      <c r="C47" s="484"/>
      <c r="D47" s="484"/>
      <c r="E47" s="485"/>
      <c r="F47" s="411">
        <f>SUM(L47+H47)</f>
        <v>2</v>
      </c>
      <c r="G47" s="412"/>
      <c r="H47" s="411">
        <f>SUM(J47:K47)</f>
        <v>2</v>
      </c>
      <c r="I47" s="412"/>
      <c r="J47" s="43">
        <v>2</v>
      </c>
      <c r="K47" s="43"/>
      <c r="L47" s="411">
        <f>SUM(N47:O47)</f>
        <v>0</v>
      </c>
      <c r="M47" s="412"/>
      <c r="N47" s="43"/>
      <c r="O47" s="43"/>
      <c r="P47" s="43">
        <f>SUM(Q47:R47)</f>
        <v>0</v>
      </c>
      <c r="Q47" s="43"/>
      <c r="R47" s="43"/>
    </row>
    <row r="48" spans="1:18" ht="13.5" customHeight="1">
      <c r="A48" s="163">
        <v>6</v>
      </c>
      <c r="B48" s="483" t="s">
        <v>118</v>
      </c>
      <c r="C48" s="484"/>
      <c r="D48" s="484"/>
      <c r="E48" s="485"/>
      <c r="F48" s="411">
        <f>SUM(L48+H48)</f>
        <v>6</v>
      </c>
      <c r="G48" s="412"/>
      <c r="H48" s="411">
        <f>SUM(J48:K48)</f>
        <v>6</v>
      </c>
      <c r="I48" s="412"/>
      <c r="J48" s="43">
        <v>6</v>
      </c>
      <c r="K48" s="43"/>
      <c r="L48" s="411">
        <f>SUM(N48:O48)</f>
        <v>0</v>
      </c>
      <c r="M48" s="412"/>
      <c r="N48" s="43"/>
      <c r="O48" s="43"/>
      <c r="P48" s="43">
        <f>SUM(Q48:R48)</f>
        <v>0</v>
      </c>
      <c r="Q48" s="43"/>
      <c r="R48" s="43"/>
    </row>
    <row r="49" spans="1:18" ht="13.5" customHeight="1">
      <c r="A49" s="163">
        <v>7</v>
      </c>
      <c r="B49" s="483" t="s">
        <v>678</v>
      </c>
      <c r="C49" s="484"/>
      <c r="D49" s="484"/>
      <c r="E49" s="485"/>
      <c r="F49" s="411">
        <f>SUM(L49+H49)</f>
        <v>17</v>
      </c>
      <c r="G49" s="412"/>
      <c r="H49" s="411">
        <f>SUM(J49:K49)</f>
        <v>17</v>
      </c>
      <c r="I49" s="412"/>
      <c r="J49" s="43">
        <v>17</v>
      </c>
      <c r="K49" s="43"/>
      <c r="L49" s="411">
        <f>SUM(N49:O49)</f>
        <v>0</v>
      </c>
      <c r="M49" s="412"/>
      <c r="N49" s="43"/>
      <c r="O49" s="43"/>
      <c r="P49" s="43">
        <f>SUM(Q49:R49)</f>
        <v>0</v>
      </c>
      <c r="Q49" s="43"/>
      <c r="R49" s="43"/>
    </row>
    <row r="50" spans="1:18" ht="13.5" customHeight="1">
      <c r="A50" s="163">
        <v>8</v>
      </c>
      <c r="B50" s="483" t="s">
        <v>609</v>
      </c>
      <c r="C50" s="484"/>
      <c r="D50" s="484"/>
      <c r="E50" s="485"/>
      <c r="F50" s="411">
        <f>SUM(L50+H50)</f>
        <v>4</v>
      </c>
      <c r="G50" s="412"/>
      <c r="H50" s="411">
        <f>SUM(J50:K50)</f>
        <v>2</v>
      </c>
      <c r="I50" s="412"/>
      <c r="J50" s="43">
        <v>2</v>
      </c>
      <c r="K50" s="43"/>
      <c r="L50" s="411">
        <f>SUM(N50:O50)</f>
        <v>2</v>
      </c>
      <c r="M50" s="412"/>
      <c r="N50" s="43">
        <v>2</v>
      </c>
      <c r="O50" s="43"/>
      <c r="P50" s="43">
        <f>SUM(Q50:R50)</f>
        <v>0</v>
      </c>
      <c r="Q50" s="43"/>
      <c r="R50" s="43"/>
    </row>
    <row r="51" spans="1:18" ht="13.5" customHeight="1">
      <c r="A51" s="163">
        <v>9</v>
      </c>
      <c r="B51" s="483" t="s">
        <v>672</v>
      </c>
      <c r="C51" s="484"/>
      <c r="D51" s="484"/>
      <c r="E51" s="485"/>
      <c r="F51" s="411">
        <f>SUM(L51+H51)</f>
        <v>3</v>
      </c>
      <c r="G51" s="412"/>
      <c r="H51" s="411">
        <f>SUM(J51:K51)</f>
        <v>2</v>
      </c>
      <c r="I51" s="412"/>
      <c r="J51" s="43">
        <v>2</v>
      </c>
      <c r="K51" s="43"/>
      <c r="L51" s="411">
        <f>SUM(N51:O51)</f>
        <v>1</v>
      </c>
      <c r="M51" s="412"/>
      <c r="N51" s="43">
        <v>1</v>
      </c>
      <c r="O51" s="43"/>
      <c r="P51" s="43">
        <f>SUM(Q51:R51)</f>
        <v>0</v>
      </c>
      <c r="Q51" s="43"/>
      <c r="R51" s="43"/>
    </row>
    <row r="52" spans="1:18" ht="13.5" customHeight="1">
      <c r="A52" s="163">
        <v>10</v>
      </c>
      <c r="B52" s="483" t="s">
        <v>269</v>
      </c>
      <c r="C52" s="484"/>
      <c r="D52" s="484"/>
      <c r="E52" s="485"/>
      <c r="F52" s="411">
        <f>SUM(L52+H52)</f>
        <v>6</v>
      </c>
      <c r="G52" s="412"/>
      <c r="H52" s="411">
        <f>SUM(J52:K52)</f>
        <v>6</v>
      </c>
      <c r="I52" s="412"/>
      <c r="J52" s="43">
        <v>6</v>
      </c>
      <c r="K52" s="43"/>
      <c r="L52" s="411">
        <f>SUM(N52:O52)</f>
        <v>0</v>
      </c>
      <c r="M52" s="412"/>
      <c r="N52" s="43"/>
      <c r="O52" s="43"/>
      <c r="P52" s="43">
        <f>SUM(Q52:R52)</f>
        <v>0</v>
      </c>
      <c r="Q52" s="43"/>
      <c r="R52" s="43"/>
    </row>
    <row r="53" spans="1:18" ht="13.5" customHeight="1">
      <c r="A53" s="163">
        <v>11</v>
      </c>
      <c r="B53" s="483" t="s">
        <v>130</v>
      </c>
      <c r="C53" s="484"/>
      <c r="D53" s="484"/>
      <c r="E53" s="485"/>
      <c r="F53" s="411">
        <f>SUM(L53+H53)</f>
        <v>3</v>
      </c>
      <c r="G53" s="412"/>
      <c r="H53" s="411">
        <f>SUM(J53:K53)</f>
        <v>3</v>
      </c>
      <c r="I53" s="412"/>
      <c r="J53" s="43">
        <v>3</v>
      </c>
      <c r="K53" s="43"/>
      <c r="L53" s="411">
        <f>SUM(N53:O53)</f>
        <v>0</v>
      </c>
      <c r="M53" s="412"/>
      <c r="N53" s="43"/>
      <c r="O53" s="43"/>
      <c r="P53" s="43">
        <f>SUM(Q53:R53)</f>
        <v>0</v>
      </c>
      <c r="Q53" s="43"/>
      <c r="R53" s="43"/>
    </row>
    <row r="54" spans="1:18" ht="13.5" customHeight="1">
      <c r="A54" s="163">
        <v>12</v>
      </c>
      <c r="B54" s="483" t="s">
        <v>510</v>
      </c>
      <c r="C54" s="484"/>
      <c r="D54" s="484"/>
      <c r="E54" s="485"/>
      <c r="F54" s="411">
        <f>SUM(L54+H54)</f>
        <v>3</v>
      </c>
      <c r="G54" s="412"/>
      <c r="H54" s="411">
        <f>SUM(J54:K54)</f>
        <v>2</v>
      </c>
      <c r="I54" s="412"/>
      <c r="J54" s="43">
        <v>2</v>
      </c>
      <c r="K54" s="43"/>
      <c r="L54" s="411">
        <f>SUM(N54:O54)</f>
        <v>1</v>
      </c>
      <c r="M54" s="412"/>
      <c r="N54" s="43">
        <v>1</v>
      </c>
      <c r="O54" s="43"/>
      <c r="P54" s="43">
        <f>SUM(Q54:R54)</f>
        <v>0</v>
      </c>
      <c r="Q54" s="43"/>
      <c r="R54" s="43"/>
    </row>
    <row r="55" spans="1:18" ht="13.5" customHeight="1">
      <c r="A55" s="480" t="s">
        <v>172</v>
      </c>
      <c r="B55" s="481"/>
      <c r="C55" s="481"/>
      <c r="D55" s="481"/>
      <c r="E55" s="482"/>
      <c r="F55" s="411">
        <f>SUM(F43:G54)</f>
        <v>98</v>
      </c>
      <c r="G55" s="412"/>
      <c r="H55" s="411">
        <f>SUM(H43:I54)</f>
        <v>88</v>
      </c>
      <c r="I55" s="412"/>
      <c r="J55" s="43">
        <f>SUM(J43:J54)</f>
        <v>88</v>
      </c>
      <c r="K55" s="78">
        <f>SUM(K43:K54)</f>
        <v>0</v>
      </c>
      <c r="L55" s="411">
        <f>SUM(L43:M54)</f>
        <v>10</v>
      </c>
      <c r="M55" s="412"/>
      <c r="N55" s="78">
        <f>SUM(N43:N54)</f>
        <v>10</v>
      </c>
      <c r="O55" s="78">
        <f>SUM(O43:O54)</f>
        <v>0</v>
      </c>
      <c r="P55" s="43">
        <f>SUM(P43:P54)</f>
        <v>4</v>
      </c>
      <c r="Q55" s="78">
        <f>SUM(Q43:Q54)</f>
        <v>4</v>
      </c>
      <c r="R55" s="78">
        <f>SUM(R43:R54)</f>
        <v>0</v>
      </c>
    </row>
  </sheetData>
  <mergeCells count="160">
    <mergeCell ref="A55:E55"/>
    <mergeCell ref="F55:G55"/>
    <mergeCell ref="H55:I55"/>
    <mergeCell ref="L55:M55"/>
    <mergeCell ref="B53:E53"/>
    <mergeCell ref="F53:G53"/>
    <mergeCell ref="H53:I53"/>
    <mergeCell ref="L53:M53"/>
    <mergeCell ref="B54:E54"/>
    <mergeCell ref="F54:G54"/>
    <mergeCell ref="B50:E50"/>
    <mergeCell ref="F50:G50"/>
    <mergeCell ref="H50:I50"/>
    <mergeCell ref="L50:M50"/>
    <mergeCell ref="H54:I54"/>
    <mergeCell ref="L54:M54"/>
    <mergeCell ref="B52:E52"/>
    <mergeCell ref="F52:G52"/>
    <mergeCell ref="H52:I52"/>
    <mergeCell ref="L52:M52"/>
    <mergeCell ref="B51:E51"/>
    <mergeCell ref="F51:G51"/>
    <mergeCell ref="H51:I51"/>
    <mergeCell ref="L51:M51"/>
    <mergeCell ref="B48:E48"/>
    <mergeCell ref="F48:G48"/>
    <mergeCell ref="H48:I48"/>
    <mergeCell ref="L48:M48"/>
    <mergeCell ref="B49:E49"/>
    <mergeCell ref="F49:G49"/>
    <mergeCell ref="H49:I49"/>
    <mergeCell ref="L49:M49"/>
    <mergeCell ref="B45:E45"/>
    <mergeCell ref="F45:G45"/>
    <mergeCell ref="H45:I45"/>
    <mergeCell ref="L45:M45"/>
    <mergeCell ref="B47:E47"/>
    <mergeCell ref="F47:G47"/>
    <mergeCell ref="H47:I47"/>
    <mergeCell ref="L47:M47"/>
    <mergeCell ref="B46:E46"/>
    <mergeCell ref="F46:G46"/>
    <mergeCell ref="H46:I46"/>
    <mergeCell ref="L46:M46"/>
    <mergeCell ref="B43:E43"/>
    <mergeCell ref="F43:G43"/>
    <mergeCell ref="H43:I43"/>
    <mergeCell ref="L43:M43"/>
    <mergeCell ref="B26:E26"/>
    <mergeCell ref="F26:G26"/>
    <mergeCell ref="B44:E44"/>
    <mergeCell ref="F44:G44"/>
    <mergeCell ref="H44:I44"/>
    <mergeCell ref="L44:M44"/>
    <mergeCell ref="F34:G34"/>
    <mergeCell ref="H35:I35"/>
    <mergeCell ref="L35:M35"/>
    <mergeCell ref="L29:M29"/>
    <mergeCell ref="B33:E33"/>
    <mergeCell ref="B35:E35"/>
    <mergeCell ref="H26:I26"/>
    <mergeCell ref="L26:M26"/>
    <mergeCell ref="A40:R40"/>
    <mergeCell ref="F41:G42"/>
    <mergeCell ref="H41:K41"/>
    <mergeCell ref="L41:O41"/>
    <mergeCell ref="L34:M34"/>
    <mergeCell ref="L33:M33"/>
    <mergeCell ref="L32:M32"/>
    <mergeCell ref="P41:R41"/>
    <mergeCell ref="H42:I42"/>
    <mergeCell ref="L42:M42"/>
    <mergeCell ref="F30:G30"/>
    <mergeCell ref="A38:E38"/>
    <mergeCell ref="B28:E28"/>
    <mergeCell ref="F37:G37"/>
    <mergeCell ref="B37:E37"/>
    <mergeCell ref="F33:G33"/>
    <mergeCell ref="F35:G35"/>
    <mergeCell ref="B30:E30"/>
    <mergeCell ref="L31:M31"/>
    <mergeCell ref="H30:I30"/>
    <mergeCell ref="L30:M30"/>
    <mergeCell ref="H33:I33"/>
    <mergeCell ref="B31:E31"/>
    <mergeCell ref="B32:E32"/>
    <mergeCell ref="F31:G31"/>
    <mergeCell ref="H32:I32"/>
    <mergeCell ref="F29:G29"/>
    <mergeCell ref="F32:G32"/>
    <mergeCell ref="B36:E36"/>
    <mergeCell ref="F36:G36"/>
    <mergeCell ref="H36:I36"/>
    <mergeCell ref="L36:M36"/>
    <mergeCell ref="B34:E34"/>
    <mergeCell ref="H31:I31"/>
    <mergeCell ref="A1:R1"/>
    <mergeCell ref="A12:R12"/>
    <mergeCell ref="A20:R20"/>
    <mergeCell ref="P13:R13"/>
    <mergeCell ref="D14:E14"/>
    <mergeCell ref="F14:G14"/>
    <mergeCell ref="H14:I14"/>
    <mergeCell ref="J14:K14"/>
    <mergeCell ref="A18:B18"/>
    <mergeCell ref="C13:C15"/>
    <mergeCell ref="A10:B10"/>
    <mergeCell ref="C2:C4"/>
    <mergeCell ref="D2:I2"/>
    <mergeCell ref="D3:E3"/>
    <mergeCell ref="J3:K3"/>
    <mergeCell ref="L3:M3"/>
    <mergeCell ref="F3:G3"/>
    <mergeCell ref="H3:I3"/>
    <mergeCell ref="D13:I13"/>
    <mergeCell ref="J13:O13"/>
    <mergeCell ref="H38:I38"/>
    <mergeCell ref="B27:E27"/>
    <mergeCell ref="L37:M37"/>
    <mergeCell ref="L38:M38"/>
    <mergeCell ref="B23:E23"/>
    <mergeCell ref="H34:I34"/>
    <mergeCell ref="B24:E24"/>
    <mergeCell ref="F23:G23"/>
    <mergeCell ref="H23:I23"/>
    <mergeCell ref="L23:M23"/>
    <mergeCell ref="F25:G25"/>
    <mergeCell ref="B25:E25"/>
    <mergeCell ref="H25:I25"/>
    <mergeCell ref="L25:M25"/>
    <mergeCell ref="L27:M27"/>
    <mergeCell ref="L28:M28"/>
    <mergeCell ref="F28:G28"/>
    <mergeCell ref="H28:I28"/>
    <mergeCell ref="B29:E29"/>
    <mergeCell ref="H37:I37"/>
    <mergeCell ref="H27:I27"/>
    <mergeCell ref="F27:G27"/>
    <mergeCell ref="H29:I29"/>
    <mergeCell ref="F38:G38"/>
    <mergeCell ref="N3:O3"/>
    <mergeCell ref="P14:P15"/>
    <mergeCell ref="Q14:Q15"/>
    <mergeCell ref="R14:R15"/>
    <mergeCell ref="F24:G24"/>
    <mergeCell ref="H24:I24"/>
    <mergeCell ref="L24:M24"/>
    <mergeCell ref="L14:M14"/>
    <mergeCell ref="P2:R2"/>
    <mergeCell ref="P3:P4"/>
    <mergeCell ref="Q3:Q4"/>
    <mergeCell ref="R3:R4"/>
    <mergeCell ref="J2:O2"/>
    <mergeCell ref="N14:O14"/>
    <mergeCell ref="P21:R21"/>
    <mergeCell ref="F21:G22"/>
    <mergeCell ref="L21:O21"/>
    <mergeCell ref="L22:M22"/>
    <mergeCell ref="H21:K21"/>
    <mergeCell ref="H22:I22"/>
  </mergeCells>
  <printOptions horizontalCentered="1"/>
  <pageMargins left="0.590416669845581" right="0.590416669845581" top="0.511388897895813" bottom="0.511388897895813" header="0" footer="0.1966666728258133"/>
  <pageSetup horizontalDpi="600" verticalDpi="600" orientation="portrait" paperSize="9" copies="1"/>
  <headerFooter>
    <oddFooter>&amp;L&amp;"돋움체,Italic"&amp;9 2015년 마산교구 통계&amp;R&amp;"새굴림,Italic"&amp;9 2015년 마산교구 통계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O97"/>
  <sheetViews>
    <sheetView zoomScale="110" zoomScaleNormal="110" workbookViewId="0" topLeftCell="A1">
      <pane ySplit="4" topLeftCell="A5" activePane="bottomLeft" state="frozen"/>
      <selection pane="bottomLeft" activeCell="R20" sqref="R20"/>
    </sheetView>
  </sheetViews>
  <sheetFormatPr defaultColWidth="8.88671875" defaultRowHeight="13.5"/>
  <cols>
    <col min="1" max="2" width="2.77734375" style="37" customWidth="1"/>
    <col min="3" max="3" width="3.10546875" style="37" customWidth="1"/>
    <col min="4" max="4" width="7.10546875" style="37" customWidth="1"/>
    <col min="5" max="6" width="5.99609375" style="37" customWidth="1"/>
    <col min="7" max="13" width="5.5546875" style="37" customWidth="1"/>
    <col min="14" max="14" width="5.5546875" style="176" customWidth="1"/>
    <col min="15" max="15" width="5.5546875" style="37" customWidth="1"/>
    <col min="16" max="16384" width="8.88671875" style="37" customWidth="1"/>
  </cols>
  <sheetData>
    <row r="1" spans="1:12" ht="20.25" customHeight="1">
      <c r="A1" s="376" t="s">
        <v>148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</row>
    <row r="2" spans="1:15" ht="12.75" customHeight="1">
      <c r="A2" s="503" t="s">
        <v>382</v>
      </c>
      <c r="B2" s="503" t="s">
        <v>388</v>
      </c>
      <c r="C2" s="62"/>
      <c r="D2" s="177" t="s">
        <v>648</v>
      </c>
      <c r="E2" s="506" t="s">
        <v>674</v>
      </c>
      <c r="F2" s="508"/>
      <c r="G2" s="506" t="s">
        <v>235</v>
      </c>
      <c r="H2" s="507"/>
      <c r="I2" s="507"/>
      <c r="J2" s="507"/>
      <c r="K2" s="507"/>
      <c r="L2" s="507"/>
      <c r="M2" s="507"/>
      <c r="N2" s="507"/>
      <c r="O2" s="508"/>
    </row>
    <row r="3" spans="1:15" ht="10.5" customHeight="1">
      <c r="A3" s="504"/>
      <c r="B3" s="504"/>
      <c r="C3" s="84"/>
      <c r="D3" s="87"/>
      <c r="E3" s="511" t="s">
        <v>79</v>
      </c>
      <c r="F3" s="515" t="s">
        <v>167</v>
      </c>
      <c r="G3" s="501" t="s">
        <v>398</v>
      </c>
      <c r="H3" s="506" t="s">
        <v>254</v>
      </c>
      <c r="I3" s="507"/>
      <c r="J3" s="508"/>
      <c r="K3" s="506" t="s">
        <v>272</v>
      </c>
      <c r="L3" s="508"/>
      <c r="M3" s="509" t="s">
        <v>127</v>
      </c>
      <c r="N3" s="517" t="s">
        <v>368</v>
      </c>
      <c r="O3" s="513" t="s">
        <v>441</v>
      </c>
    </row>
    <row r="4" spans="1:15" ht="10.5" customHeight="1">
      <c r="A4" s="505"/>
      <c r="B4" s="505"/>
      <c r="C4" s="178" t="s">
        <v>453</v>
      </c>
      <c r="D4" s="65"/>
      <c r="E4" s="512"/>
      <c r="F4" s="516"/>
      <c r="G4" s="502"/>
      <c r="H4" s="179" t="s">
        <v>426</v>
      </c>
      <c r="I4" s="179" t="s">
        <v>350</v>
      </c>
      <c r="J4" s="80" t="s">
        <v>414</v>
      </c>
      <c r="K4" s="80" t="s">
        <v>316</v>
      </c>
      <c r="L4" s="80" t="s">
        <v>427</v>
      </c>
      <c r="M4" s="510"/>
      <c r="N4" s="518"/>
      <c r="O4" s="514"/>
    </row>
    <row r="5" spans="1:15" s="82" customFormat="1" ht="15" customHeight="1">
      <c r="A5" s="370" t="s">
        <v>752</v>
      </c>
      <c r="B5" s="371" t="s">
        <v>381</v>
      </c>
      <c r="C5" s="67">
        <v>1</v>
      </c>
      <c r="D5" s="67" t="s">
        <v>338</v>
      </c>
      <c r="E5" s="39">
        <v>58</v>
      </c>
      <c r="F5" s="39">
        <v>8</v>
      </c>
      <c r="G5" s="39">
        <f>SUM(H5:J5)</f>
        <v>74</v>
      </c>
      <c r="H5" s="39">
        <v>18</v>
      </c>
      <c r="I5" s="39">
        <v>50</v>
      </c>
      <c r="J5" s="39">
        <v>6</v>
      </c>
      <c r="K5" s="39">
        <v>30</v>
      </c>
      <c r="L5" s="39">
        <v>44</v>
      </c>
      <c r="M5" s="39">
        <v>69</v>
      </c>
      <c r="N5" s="45">
        <f>G5-M5</f>
        <v>5</v>
      </c>
      <c r="O5" s="103">
        <f>ROUNDDOWN((N5/M5),3)</f>
        <v>0.072</v>
      </c>
    </row>
    <row r="6" spans="1:15" s="82" customFormat="1" ht="15.75" customHeight="1">
      <c r="A6" s="370"/>
      <c r="B6" s="371"/>
      <c r="C6" s="67">
        <v>2</v>
      </c>
      <c r="D6" s="67" t="s">
        <v>353</v>
      </c>
      <c r="E6" s="39">
        <v>30</v>
      </c>
      <c r="F6" s="39">
        <v>7</v>
      </c>
      <c r="G6" s="39">
        <f>SUM(H6:J6)</f>
        <v>27</v>
      </c>
      <c r="H6" s="39">
        <v>3</v>
      </c>
      <c r="I6" s="39">
        <v>23</v>
      </c>
      <c r="J6" s="39">
        <v>1</v>
      </c>
      <c r="K6" s="39">
        <v>13</v>
      </c>
      <c r="L6" s="39">
        <v>14</v>
      </c>
      <c r="M6" s="39">
        <v>17</v>
      </c>
      <c r="N6" s="45">
        <f>G6-M6</f>
        <v>10</v>
      </c>
      <c r="O6" s="103">
        <f>ROUNDDOWN((N6/M6),3)</f>
        <v>0.588</v>
      </c>
    </row>
    <row r="7" spans="1:15" s="82" customFormat="1" ht="15.75" customHeight="1">
      <c r="A7" s="370"/>
      <c r="B7" s="371"/>
      <c r="C7" s="67">
        <v>3</v>
      </c>
      <c r="D7" s="67" t="s">
        <v>344</v>
      </c>
      <c r="E7" s="39">
        <v>11</v>
      </c>
      <c r="F7" s="39">
        <v>5</v>
      </c>
      <c r="G7" s="39">
        <f>SUM(H7:J7)</f>
        <v>15</v>
      </c>
      <c r="H7" s="39">
        <v>9</v>
      </c>
      <c r="I7" s="39">
        <v>6</v>
      </c>
      <c r="J7" s="39">
        <v>0</v>
      </c>
      <c r="K7" s="39">
        <v>3</v>
      </c>
      <c r="L7" s="39">
        <v>12</v>
      </c>
      <c r="M7" s="39">
        <v>9</v>
      </c>
      <c r="N7" s="45">
        <f>G7-M7</f>
        <v>6</v>
      </c>
      <c r="O7" s="103">
        <f>ROUNDDOWN((N7/M7),3)</f>
        <v>0.666</v>
      </c>
    </row>
    <row r="8" spans="1:15" s="82" customFormat="1" ht="15.75" customHeight="1">
      <c r="A8" s="370"/>
      <c r="B8" s="371"/>
      <c r="C8" s="67">
        <v>4</v>
      </c>
      <c r="D8" s="67" t="s">
        <v>506</v>
      </c>
      <c r="E8" s="39">
        <v>31</v>
      </c>
      <c r="F8" s="39">
        <v>2</v>
      </c>
      <c r="G8" s="39">
        <f>SUM(H8:J8)</f>
        <v>41</v>
      </c>
      <c r="H8" s="39">
        <v>10</v>
      </c>
      <c r="I8" s="39">
        <v>29</v>
      </c>
      <c r="J8" s="39">
        <v>2</v>
      </c>
      <c r="K8" s="39">
        <v>17</v>
      </c>
      <c r="L8" s="39">
        <v>24</v>
      </c>
      <c r="M8" s="39">
        <v>58</v>
      </c>
      <c r="N8" s="45">
        <f>G8-M8</f>
        <v>-17</v>
      </c>
      <c r="O8" s="103">
        <f>ROUNDDOWN((N8/M8),3)</f>
        <v>-0.293</v>
      </c>
    </row>
    <row r="9" spans="1:15" s="82" customFormat="1" ht="15.75" customHeight="1">
      <c r="A9" s="370"/>
      <c r="B9" s="371"/>
      <c r="C9" s="67">
        <v>5</v>
      </c>
      <c r="D9" s="67" t="s">
        <v>386</v>
      </c>
      <c r="E9" s="39">
        <v>15</v>
      </c>
      <c r="F9" s="39">
        <v>5</v>
      </c>
      <c r="G9" s="39">
        <f>SUM(H9:J9)</f>
        <v>15</v>
      </c>
      <c r="H9" s="39">
        <v>1</v>
      </c>
      <c r="I9" s="39">
        <v>10</v>
      </c>
      <c r="J9" s="39">
        <v>4</v>
      </c>
      <c r="K9" s="39">
        <v>6</v>
      </c>
      <c r="L9" s="39">
        <v>9</v>
      </c>
      <c r="M9" s="39">
        <v>22</v>
      </c>
      <c r="N9" s="45">
        <f>G9-M9</f>
        <v>-7</v>
      </c>
      <c r="O9" s="103">
        <f>ROUNDDOWN((N9/M9),3)</f>
        <v>-0.318</v>
      </c>
    </row>
    <row r="10" spans="1:15" s="82" customFormat="1" ht="15.75" customHeight="1">
      <c r="A10" s="370"/>
      <c r="B10" s="371"/>
      <c r="C10" s="67">
        <v>6</v>
      </c>
      <c r="D10" s="67" t="s">
        <v>459</v>
      </c>
      <c r="E10" s="39">
        <v>34</v>
      </c>
      <c r="F10" s="39">
        <v>7</v>
      </c>
      <c r="G10" s="39">
        <f>SUM(H10:J10)</f>
        <v>42</v>
      </c>
      <c r="H10" s="39">
        <v>13</v>
      </c>
      <c r="I10" s="39">
        <v>27</v>
      </c>
      <c r="J10" s="39">
        <v>2</v>
      </c>
      <c r="K10" s="39">
        <v>15</v>
      </c>
      <c r="L10" s="39">
        <v>27</v>
      </c>
      <c r="M10" s="39">
        <v>55</v>
      </c>
      <c r="N10" s="45">
        <f>G10-M10</f>
        <v>-13</v>
      </c>
      <c r="O10" s="103">
        <f>ROUNDDOWN((N10/M10),3)</f>
        <v>-0.236</v>
      </c>
    </row>
    <row r="11" spans="1:15" s="82" customFormat="1" ht="15.75" customHeight="1">
      <c r="A11" s="370"/>
      <c r="B11" s="371"/>
      <c r="C11" s="68">
        <v>7</v>
      </c>
      <c r="D11" s="68" t="s">
        <v>321</v>
      </c>
      <c r="E11" s="39">
        <v>22</v>
      </c>
      <c r="F11" s="39">
        <v>0</v>
      </c>
      <c r="G11" s="39">
        <f>SUM(H11:J11)</f>
        <v>25</v>
      </c>
      <c r="H11" s="39">
        <v>4</v>
      </c>
      <c r="I11" s="39">
        <v>20</v>
      </c>
      <c r="J11" s="39">
        <v>1</v>
      </c>
      <c r="K11" s="39">
        <v>14</v>
      </c>
      <c r="L11" s="39">
        <v>11</v>
      </c>
      <c r="M11" s="39">
        <v>34</v>
      </c>
      <c r="N11" s="45">
        <f>G11-M11</f>
        <v>-9</v>
      </c>
      <c r="O11" s="103">
        <f>ROUNDDOWN((N11/M11),3)</f>
        <v>-0.264</v>
      </c>
    </row>
    <row r="12" spans="1:15" s="82" customFormat="1" ht="15.75" customHeight="1">
      <c r="A12" s="370"/>
      <c r="B12" s="371"/>
      <c r="C12" s="366" t="s">
        <v>692</v>
      </c>
      <c r="D12" s="367"/>
      <c r="E12" s="39">
        <f>SUM(E5:E11)</f>
        <v>201</v>
      </c>
      <c r="F12" s="39">
        <f>SUM(F5:F11)</f>
        <v>34</v>
      </c>
      <c r="G12" s="39">
        <f>SUM(G5:G11)</f>
        <v>239</v>
      </c>
      <c r="H12" s="39">
        <f>SUM(H5:H11)</f>
        <v>58</v>
      </c>
      <c r="I12" s="39">
        <f>SUM(I5:I11)</f>
        <v>165</v>
      </c>
      <c r="J12" s="39">
        <f>SUM(J5:J11)</f>
        <v>16</v>
      </c>
      <c r="K12" s="39">
        <f>SUM(K5:K11)</f>
        <v>98</v>
      </c>
      <c r="L12" s="39">
        <f>SUM(L5:L11)</f>
        <v>141</v>
      </c>
      <c r="M12" s="39">
        <f>SUM(M5:M11)</f>
        <v>264</v>
      </c>
      <c r="N12" s="45">
        <f>SUM(N5:N11)</f>
        <v>-25</v>
      </c>
      <c r="O12" s="103">
        <f>ROUNDDOWN((N12/M12),3)</f>
        <v>-0.094</v>
      </c>
    </row>
    <row r="13" spans="1:15" s="82" customFormat="1" ht="15.75" customHeight="1">
      <c r="A13" s="370"/>
      <c r="B13" s="371" t="s">
        <v>358</v>
      </c>
      <c r="C13" s="72">
        <v>8</v>
      </c>
      <c r="D13" s="72" t="s">
        <v>389</v>
      </c>
      <c r="E13" s="39">
        <v>16</v>
      </c>
      <c r="F13" s="39">
        <v>1</v>
      </c>
      <c r="G13" s="39">
        <f>SUM(H13:J13)</f>
        <v>27</v>
      </c>
      <c r="H13" s="39">
        <v>8</v>
      </c>
      <c r="I13" s="39">
        <v>15</v>
      </c>
      <c r="J13" s="39">
        <v>4</v>
      </c>
      <c r="K13" s="39">
        <v>10</v>
      </c>
      <c r="L13" s="39">
        <v>17</v>
      </c>
      <c r="M13" s="39">
        <v>20</v>
      </c>
      <c r="N13" s="45">
        <f>G13-M13</f>
        <v>7</v>
      </c>
      <c r="O13" s="103">
        <f>ROUNDDOWN((N13/M13),3)</f>
        <v>0.35</v>
      </c>
    </row>
    <row r="14" spans="1:15" s="82" customFormat="1" ht="15.75" customHeight="1">
      <c r="A14" s="370"/>
      <c r="B14" s="371"/>
      <c r="C14" s="67">
        <v>9</v>
      </c>
      <c r="D14" s="67" t="s">
        <v>365</v>
      </c>
      <c r="E14" s="39">
        <v>19</v>
      </c>
      <c r="F14" s="39">
        <v>8</v>
      </c>
      <c r="G14" s="39">
        <f>SUM(H14:J14)</f>
        <v>26</v>
      </c>
      <c r="H14" s="39">
        <v>3</v>
      </c>
      <c r="I14" s="39">
        <v>17</v>
      </c>
      <c r="J14" s="39">
        <v>6</v>
      </c>
      <c r="K14" s="39">
        <v>15</v>
      </c>
      <c r="L14" s="39">
        <v>11</v>
      </c>
      <c r="M14" s="39">
        <v>38</v>
      </c>
      <c r="N14" s="45">
        <f>G14-M14</f>
        <v>-12</v>
      </c>
      <c r="O14" s="103">
        <f>ROUNDDOWN((N14/M14),3)</f>
        <v>-0.315</v>
      </c>
    </row>
    <row r="15" spans="1:15" s="82" customFormat="1" ht="15.75" customHeight="1">
      <c r="A15" s="370"/>
      <c r="B15" s="371"/>
      <c r="C15" s="67">
        <v>10</v>
      </c>
      <c r="D15" s="67" t="s">
        <v>399</v>
      </c>
      <c r="E15" s="39">
        <v>33</v>
      </c>
      <c r="F15" s="39">
        <v>5</v>
      </c>
      <c r="G15" s="39">
        <f>SUM(H15:J15)</f>
        <v>42</v>
      </c>
      <c r="H15" s="39">
        <v>11</v>
      </c>
      <c r="I15" s="39">
        <v>28</v>
      </c>
      <c r="J15" s="39">
        <v>3</v>
      </c>
      <c r="K15" s="39">
        <v>13</v>
      </c>
      <c r="L15" s="39">
        <v>29</v>
      </c>
      <c r="M15" s="39">
        <v>32</v>
      </c>
      <c r="N15" s="45">
        <f>G15-M15</f>
        <v>10</v>
      </c>
      <c r="O15" s="103">
        <f>ROUNDDOWN((N15/M15),3)</f>
        <v>0.312</v>
      </c>
    </row>
    <row r="16" spans="1:15" s="82" customFormat="1" ht="15.75" customHeight="1">
      <c r="A16" s="370"/>
      <c r="B16" s="371"/>
      <c r="C16" s="67">
        <v>11</v>
      </c>
      <c r="D16" s="67" t="s">
        <v>346</v>
      </c>
      <c r="E16" s="39">
        <v>69</v>
      </c>
      <c r="F16" s="39">
        <v>22</v>
      </c>
      <c r="G16" s="39">
        <f>SUM(H16:J16)</f>
        <v>49</v>
      </c>
      <c r="H16" s="39">
        <v>2</v>
      </c>
      <c r="I16" s="39">
        <v>47</v>
      </c>
      <c r="J16" s="39">
        <v>0</v>
      </c>
      <c r="K16" s="39">
        <v>16</v>
      </c>
      <c r="L16" s="39">
        <v>33</v>
      </c>
      <c r="M16" s="39">
        <v>97</v>
      </c>
      <c r="N16" s="45">
        <f>G16-M16</f>
        <v>-48</v>
      </c>
      <c r="O16" s="103">
        <f>ROUNDDOWN((N16/M16),3)</f>
        <v>-0.494</v>
      </c>
    </row>
    <row r="17" spans="1:15" s="82" customFormat="1" ht="15.75" customHeight="1">
      <c r="A17" s="370"/>
      <c r="B17" s="371"/>
      <c r="C17" s="67">
        <v>12</v>
      </c>
      <c r="D17" s="68" t="s">
        <v>490</v>
      </c>
      <c r="E17" s="39">
        <v>75</v>
      </c>
      <c r="F17" s="39">
        <v>27</v>
      </c>
      <c r="G17" s="39">
        <f>SUM(H17:J17)</f>
        <v>69</v>
      </c>
      <c r="H17" s="39">
        <v>19</v>
      </c>
      <c r="I17" s="39">
        <v>48</v>
      </c>
      <c r="J17" s="39">
        <v>2</v>
      </c>
      <c r="K17" s="39">
        <v>23</v>
      </c>
      <c r="L17" s="39">
        <v>46</v>
      </c>
      <c r="M17" s="39">
        <v>48</v>
      </c>
      <c r="N17" s="45">
        <f>G17-M17</f>
        <v>21</v>
      </c>
      <c r="O17" s="103">
        <f>ROUNDDOWN((N17/M17),3)</f>
        <v>0.437</v>
      </c>
    </row>
    <row r="18" spans="1:15" s="82" customFormat="1" ht="15.75" customHeight="1">
      <c r="A18" s="370"/>
      <c r="B18" s="371"/>
      <c r="C18" s="68">
        <v>13</v>
      </c>
      <c r="D18" s="67" t="s">
        <v>498</v>
      </c>
      <c r="E18" s="39">
        <v>19</v>
      </c>
      <c r="F18" s="39">
        <v>0</v>
      </c>
      <c r="G18" s="39">
        <f>SUM(H18:J18)</f>
        <v>24</v>
      </c>
      <c r="H18" s="39">
        <v>2</v>
      </c>
      <c r="I18" s="39">
        <v>19</v>
      </c>
      <c r="J18" s="39">
        <v>3</v>
      </c>
      <c r="K18" s="39">
        <v>13</v>
      </c>
      <c r="L18" s="39">
        <v>11</v>
      </c>
      <c r="M18" s="39">
        <v>10</v>
      </c>
      <c r="N18" s="45">
        <v>17</v>
      </c>
      <c r="O18" s="103">
        <f>ROUNDDOWN((N18/M18),3)</f>
        <v>1.7</v>
      </c>
    </row>
    <row r="19" spans="1:15" s="82" customFormat="1" ht="15.75" customHeight="1">
      <c r="A19" s="370"/>
      <c r="B19" s="371"/>
      <c r="C19" s="366" t="s">
        <v>692</v>
      </c>
      <c r="D19" s="367"/>
      <c r="E19" s="39">
        <f>SUM(E13:E18)</f>
        <v>231</v>
      </c>
      <c r="F19" s="39">
        <f>SUM(F13:F18)</f>
        <v>63</v>
      </c>
      <c r="G19" s="39">
        <f>SUM(G13:G18)</f>
        <v>237</v>
      </c>
      <c r="H19" s="39">
        <f>SUM(H13:H18)</f>
        <v>45</v>
      </c>
      <c r="I19" s="39">
        <f>SUM(I13:I18)</f>
        <v>174</v>
      </c>
      <c r="J19" s="39">
        <f>SUM(J13:J18)</f>
        <v>18</v>
      </c>
      <c r="K19" s="39">
        <f>SUM(K13:K18)</f>
        <v>90</v>
      </c>
      <c r="L19" s="39">
        <f>SUM(L13:L18)</f>
        <v>147</v>
      </c>
      <c r="M19" s="39">
        <f>SUM(M13:M18)</f>
        <v>245</v>
      </c>
      <c r="N19" s="45">
        <f>SUM(N13:N18)</f>
        <v>-5</v>
      </c>
      <c r="O19" s="103">
        <f>ROUNDDOWN((N19/M19),3)</f>
        <v>-0.02</v>
      </c>
    </row>
    <row r="20" spans="1:15" s="82" customFormat="1" ht="15.75" customHeight="1">
      <c r="A20" s="370"/>
      <c r="B20" s="371" t="s">
        <v>341</v>
      </c>
      <c r="C20" s="72">
        <v>14</v>
      </c>
      <c r="D20" s="72" t="s">
        <v>502</v>
      </c>
      <c r="E20" s="39">
        <v>14</v>
      </c>
      <c r="F20" s="39">
        <v>2</v>
      </c>
      <c r="G20" s="39">
        <f>SUM(H20:J20)</f>
        <v>15</v>
      </c>
      <c r="H20" s="39">
        <v>3</v>
      </c>
      <c r="I20" s="39">
        <v>12</v>
      </c>
      <c r="J20" s="39">
        <v>0</v>
      </c>
      <c r="K20" s="39">
        <v>4</v>
      </c>
      <c r="L20" s="39">
        <v>11</v>
      </c>
      <c r="M20" s="39">
        <v>16</v>
      </c>
      <c r="N20" s="45">
        <f>G20-M20</f>
        <v>-1</v>
      </c>
      <c r="O20" s="103">
        <f>ROUNDDOWN((N20/M20),3)</f>
        <v>-0.062</v>
      </c>
    </row>
    <row r="21" spans="1:15" s="82" customFormat="1" ht="15.75" customHeight="1">
      <c r="A21" s="370"/>
      <c r="B21" s="371"/>
      <c r="C21" s="67">
        <v>15</v>
      </c>
      <c r="D21" s="67" t="s">
        <v>461</v>
      </c>
      <c r="E21" s="39">
        <v>9</v>
      </c>
      <c r="F21" s="39">
        <v>2</v>
      </c>
      <c r="G21" s="39">
        <f>SUM(H21:J21)</f>
        <v>7</v>
      </c>
      <c r="H21" s="39">
        <v>0</v>
      </c>
      <c r="I21" s="39">
        <v>7</v>
      </c>
      <c r="J21" s="39">
        <v>0</v>
      </c>
      <c r="K21" s="39">
        <v>5</v>
      </c>
      <c r="L21" s="39">
        <v>2</v>
      </c>
      <c r="M21" s="39">
        <v>9</v>
      </c>
      <c r="N21" s="45">
        <f>G21-M21</f>
        <v>-2</v>
      </c>
      <c r="O21" s="103">
        <f>ROUNDDOWN((N21/M21),3)</f>
        <v>-0.222</v>
      </c>
    </row>
    <row r="22" spans="1:15" s="82" customFormat="1" ht="15.75" customHeight="1">
      <c r="A22" s="370"/>
      <c r="B22" s="371"/>
      <c r="C22" s="67">
        <v>16</v>
      </c>
      <c r="D22" s="67" t="s">
        <v>504</v>
      </c>
      <c r="E22" s="39">
        <v>31</v>
      </c>
      <c r="F22" s="39">
        <v>23</v>
      </c>
      <c r="G22" s="39">
        <f>SUM(H22:J22)</f>
        <v>13</v>
      </c>
      <c r="H22" s="39">
        <v>1</v>
      </c>
      <c r="I22" s="39">
        <v>8</v>
      </c>
      <c r="J22" s="39">
        <v>4</v>
      </c>
      <c r="K22" s="39">
        <v>4</v>
      </c>
      <c r="L22" s="39">
        <v>9</v>
      </c>
      <c r="M22" s="39">
        <v>12</v>
      </c>
      <c r="N22" s="45">
        <v>0</v>
      </c>
      <c r="O22" s="103">
        <f>ROUNDDOWN((N22/M22),3)</f>
        <v>0</v>
      </c>
    </row>
    <row r="23" spans="1:15" s="82" customFormat="1" ht="15.75" customHeight="1">
      <c r="A23" s="370"/>
      <c r="B23" s="371"/>
      <c r="C23" s="67">
        <v>17</v>
      </c>
      <c r="D23" s="67" t="s">
        <v>471</v>
      </c>
      <c r="E23" s="39">
        <v>28</v>
      </c>
      <c r="F23" s="39">
        <v>2</v>
      </c>
      <c r="G23" s="39">
        <f>SUM(H23:J23)</f>
        <v>36</v>
      </c>
      <c r="H23" s="39">
        <v>5</v>
      </c>
      <c r="I23" s="39">
        <v>26</v>
      </c>
      <c r="J23" s="39">
        <v>5</v>
      </c>
      <c r="K23" s="39">
        <v>14</v>
      </c>
      <c r="L23" s="39">
        <v>22</v>
      </c>
      <c r="M23" s="39">
        <v>19</v>
      </c>
      <c r="N23" s="45">
        <f>G23-M23</f>
        <v>17</v>
      </c>
      <c r="O23" s="103">
        <f>ROUNDDOWN((N23/M23),3)</f>
        <v>0.894</v>
      </c>
    </row>
    <row r="24" spans="1:15" s="82" customFormat="1" ht="15.75" customHeight="1">
      <c r="A24" s="370"/>
      <c r="B24" s="371"/>
      <c r="C24" s="67">
        <v>18</v>
      </c>
      <c r="D24" s="67" t="s">
        <v>472</v>
      </c>
      <c r="E24" s="39">
        <v>29</v>
      </c>
      <c r="F24" s="39">
        <v>21</v>
      </c>
      <c r="G24" s="39">
        <f>SUM(H24:J24)</f>
        <v>15</v>
      </c>
      <c r="H24" s="39">
        <v>6</v>
      </c>
      <c r="I24" s="39">
        <v>8</v>
      </c>
      <c r="J24" s="39">
        <v>1</v>
      </c>
      <c r="K24" s="39">
        <v>9</v>
      </c>
      <c r="L24" s="39">
        <v>6</v>
      </c>
      <c r="M24" s="39">
        <v>11</v>
      </c>
      <c r="N24" s="45">
        <f>G24-M24</f>
        <v>4</v>
      </c>
      <c r="O24" s="103">
        <f>ROUNDDOWN((N24/M24),3)</f>
        <v>0.363</v>
      </c>
    </row>
    <row r="25" spans="1:15" s="82" customFormat="1" ht="15.75" customHeight="1">
      <c r="A25" s="370"/>
      <c r="B25" s="371"/>
      <c r="C25" s="67">
        <v>19</v>
      </c>
      <c r="D25" s="67" t="s">
        <v>479</v>
      </c>
      <c r="E25" s="39">
        <v>30</v>
      </c>
      <c r="F25" s="39">
        <v>0</v>
      </c>
      <c r="G25" s="39">
        <f>SUM(H25:J25)</f>
        <v>35</v>
      </c>
      <c r="H25" s="39">
        <v>4</v>
      </c>
      <c r="I25" s="39">
        <v>26</v>
      </c>
      <c r="J25" s="39">
        <v>5</v>
      </c>
      <c r="K25" s="39">
        <v>16</v>
      </c>
      <c r="L25" s="39">
        <v>19</v>
      </c>
      <c r="M25" s="39">
        <v>28</v>
      </c>
      <c r="N25" s="45">
        <f>G25-M25</f>
        <v>7</v>
      </c>
      <c r="O25" s="103">
        <f>ROUNDDOWN((N25/M25),3)</f>
        <v>0.25</v>
      </c>
    </row>
    <row r="26" spans="1:15" s="82" customFormat="1" ht="15.75" customHeight="1">
      <c r="A26" s="370"/>
      <c r="B26" s="371"/>
      <c r="C26" s="366" t="s">
        <v>692</v>
      </c>
      <c r="D26" s="367"/>
      <c r="E26" s="39">
        <f>SUM(E20:E25)</f>
        <v>141</v>
      </c>
      <c r="F26" s="39">
        <f>SUM(F20:F25)</f>
        <v>50</v>
      </c>
      <c r="G26" s="39">
        <f>SUM(G20:G25)</f>
        <v>121</v>
      </c>
      <c r="H26" s="39">
        <f>SUM(H20:H25)</f>
        <v>19</v>
      </c>
      <c r="I26" s="39">
        <f>SUM(I20:I25)</f>
        <v>87</v>
      </c>
      <c r="J26" s="39">
        <f>SUM(J20:J25)</f>
        <v>15</v>
      </c>
      <c r="K26" s="39">
        <f>SUM(K20:K25)</f>
        <v>52</v>
      </c>
      <c r="L26" s="39">
        <f>SUM(L20:L25)</f>
        <v>69</v>
      </c>
      <c r="M26" s="39">
        <f>SUM(M20:M25)</f>
        <v>95</v>
      </c>
      <c r="N26" s="45">
        <f>SUM(N20:N25)</f>
        <v>25</v>
      </c>
      <c r="O26" s="103">
        <f>ROUNDDOWN((N26/M26),3)</f>
        <v>0.263</v>
      </c>
    </row>
    <row r="27" spans="1:15" s="82" customFormat="1" ht="15.75" customHeight="1">
      <c r="A27" s="370"/>
      <c r="B27" s="368" t="s">
        <v>486</v>
      </c>
      <c r="C27" s="368"/>
      <c r="D27" s="369"/>
      <c r="E27" s="39">
        <f>E26+E19+E12</f>
        <v>573</v>
      </c>
      <c r="F27" s="39">
        <f>F26+F19+F12</f>
        <v>147</v>
      </c>
      <c r="G27" s="39">
        <f>G26+G19+G12</f>
        <v>597</v>
      </c>
      <c r="H27" s="39">
        <f>H26+H19+H12</f>
        <v>122</v>
      </c>
      <c r="I27" s="39">
        <f>I26+I19+I12</f>
        <v>426</v>
      </c>
      <c r="J27" s="39">
        <f>J26+J19+J12</f>
        <v>49</v>
      </c>
      <c r="K27" s="39">
        <f>K26+K19+K12</f>
        <v>240</v>
      </c>
      <c r="L27" s="39">
        <f>L26+L19+L12</f>
        <v>357</v>
      </c>
      <c r="M27" s="39">
        <f>M26+M19+M12</f>
        <v>604</v>
      </c>
      <c r="N27" s="45">
        <f>N26+N19+N12</f>
        <v>-5</v>
      </c>
      <c r="O27" s="103">
        <f>ROUNDDOWN((N27/M27),3)</f>
        <v>-0.008</v>
      </c>
    </row>
    <row r="28" spans="1:15" s="82" customFormat="1" ht="15.75" customHeight="1">
      <c r="A28" s="370" t="s">
        <v>753</v>
      </c>
      <c r="B28" s="371" t="s">
        <v>381</v>
      </c>
      <c r="C28" s="67">
        <v>20</v>
      </c>
      <c r="D28" s="67" t="s">
        <v>351</v>
      </c>
      <c r="E28" s="39">
        <v>43</v>
      </c>
      <c r="F28" s="39">
        <v>11</v>
      </c>
      <c r="G28" s="39">
        <f>SUM(H28:J28)</f>
        <v>51</v>
      </c>
      <c r="H28" s="39">
        <v>16</v>
      </c>
      <c r="I28" s="39">
        <v>32</v>
      </c>
      <c r="J28" s="39">
        <v>3</v>
      </c>
      <c r="K28" s="39">
        <v>23</v>
      </c>
      <c r="L28" s="39">
        <v>28</v>
      </c>
      <c r="M28" s="39">
        <v>65</v>
      </c>
      <c r="N28" s="45">
        <f>G28-M28</f>
        <v>-14</v>
      </c>
      <c r="O28" s="103">
        <f>ROUNDDOWN((N28/M28),3)</f>
        <v>-0.215</v>
      </c>
    </row>
    <row r="29" spans="1:15" s="82" customFormat="1" ht="15.75" customHeight="1">
      <c r="A29" s="370"/>
      <c r="B29" s="371"/>
      <c r="C29" s="67">
        <v>21</v>
      </c>
      <c r="D29" s="67" t="s">
        <v>387</v>
      </c>
      <c r="E29" s="39">
        <v>52</v>
      </c>
      <c r="F29" s="39">
        <v>16</v>
      </c>
      <c r="G29" s="39">
        <f>SUM(H29:J29)</f>
        <v>64</v>
      </c>
      <c r="H29" s="39">
        <v>9</v>
      </c>
      <c r="I29" s="39">
        <v>52</v>
      </c>
      <c r="J29" s="39">
        <v>3</v>
      </c>
      <c r="K29" s="39">
        <v>33</v>
      </c>
      <c r="L29" s="39">
        <v>31</v>
      </c>
      <c r="M29" s="39">
        <v>44</v>
      </c>
      <c r="N29" s="45">
        <f>G29-M29</f>
        <v>20</v>
      </c>
      <c r="O29" s="103">
        <f>ROUNDDOWN((N29/M29),3)</f>
        <v>0.454</v>
      </c>
    </row>
    <row r="30" spans="1:15" s="82" customFormat="1" ht="15.75" customHeight="1">
      <c r="A30" s="370"/>
      <c r="B30" s="371"/>
      <c r="C30" s="67">
        <v>22</v>
      </c>
      <c r="D30" s="67" t="s">
        <v>539</v>
      </c>
      <c r="E30" s="39">
        <v>138</v>
      </c>
      <c r="F30" s="39">
        <v>34</v>
      </c>
      <c r="G30" s="39">
        <f>SUM(H30:J30)</f>
        <v>135</v>
      </c>
      <c r="H30" s="39">
        <v>26</v>
      </c>
      <c r="I30" s="39">
        <v>104</v>
      </c>
      <c r="J30" s="39">
        <v>5</v>
      </c>
      <c r="K30" s="39">
        <v>51</v>
      </c>
      <c r="L30" s="39">
        <v>84</v>
      </c>
      <c r="M30" s="39">
        <v>135</v>
      </c>
      <c r="N30" s="45">
        <f>G30-M30</f>
        <v>0</v>
      </c>
      <c r="O30" s="103">
        <f>ROUNDDOWN((N30/M30),3)</f>
        <v>0</v>
      </c>
    </row>
    <row r="31" spans="1:15" s="82" customFormat="1" ht="15.75" customHeight="1">
      <c r="A31" s="370"/>
      <c r="B31" s="371"/>
      <c r="C31" s="67">
        <v>23</v>
      </c>
      <c r="D31" s="67" t="s">
        <v>496</v>
      </c>
      <c r="E31" s="39">
        <v>10</v>
      </c>
      <c r="F31" s="39">
        <v>0</v>
      </c>
      <c r="G31" s="39">
        <f>SUM(H31:J31)</f>
        <v>9</v>
      </c>
      <c r="H31" s="39">
        <v>0</v>
      </c>
      <c r="I31" s="39">
        <v>9</v>
      </c>
      <c r="J31" s="39">
        <v>0</v>
      </c>
      <c r="K31" s="39">
        <v>4</v>
      </c>
      <c r="L31" s="39">
        <v>5</v>
      </c>
      <c r="M31" s="39">
        <v>15</v>
      </c>
      <c r="N31" s="45">
        <f>G31-M31</f>
        <v>-6</v>
      </c>
      <c r="O31" s="103">
        <f>ROUNDDOWN((N31/M31),3)</f>
        <v>-0.4</v>
      </c>
    </row>
    <row r="32" spans="1:15" s="82" customFormat="1" ht="15.75" customHeight="1">
      <c r="A32" s="370"/>
      <c r="B32" s="371"/>
      <c r="C32" s="366" t="s">
        <v>692</v>
      </c>
      <c r="D32" s="367"/>
      <c r="E32" s="39">
        <f>SUM(E28:E31)</f>
        <v>243</v>
      </c>
      <c r="F32" s="39">
        <f>SUM(F28:F31)</f>
        <v>61</v>
      </c>
      <c r="G32" s="39">
        <f>SUM(G28:G31)</f>
        <v>259</v>
      </c>
      <c r="H32" s="39">
        <f>SUM(H28:H31)</f>
        <v>51</v>
      </c>
      <c r="I32" s="39">
        <f>SUM(I28:I31)</f>
        <v>197</v>
      </c>
      <c r="J32" s="39">
        <f>SUM(J28:J31)</f>
        <v>11</v>
      </c>
      <c r="K32" s="39">
        <f>SUM(K28:K31)</f>
        <v>111</v>
      </c>
      <c r="L32" s="39">
        <f>SUM(L28:L31)</f>
        <v>148</v>
      </c>
      <c r="M32" s="39">
        <f>SUM(M28:M31)</f>
        <v>259</v>
      </c>
      <c r="N32" s="45">
        <f>SUM(N28:N31)</f>
        <v>0</v>
      </c>
      <c r="O32" s="103">
        <f>ROUNDDOWN((N32/M32),3)</f>
        <v>0</v>
      </c>
    </row>
    <row r="33" spans="1:15" s="82" customFormat="1" ht="15.75" customHeight="1">
      <c r="A33" s="370"/>
      <c r="B33" s="371" t="s">
        <v>358</v>
      </c>
      <c r="C33" s="67">
        <v>24</v>
      </c>
      <c r="D33" s="67" t="s">
        <v>314</v>
      </c>
      <c r="E33" s="39">
        <v>26</v>
      </c>
      <c r="F33" s="39">
        <v>0</v>
      </c>
      <c r="G33" s="39">
        <f>SUM(H33:J33)</f>
        <v>63</v>
      </c>
      <c r="H33" s="39">
        <v>22</v>
      </c>
      <c r="I33" s="39">
        <v>24</v>
      </c>
      <c r="J33" s="39">
        <v>17</v>
      </c>
      <c r="K33" s="39">
        <v>30</v>
      </c>
      <c r="L33" s="39">
        <v>33</v>
      </c>
      <c r="M33" s="39">
        <v>100</v>
      </c>
      <c r="N33" s="45">
        <f>G33-M33</f>
        <v>-37</v>
      </c>
      <c r="O33" s="103">
        <f>ROUNDDOWN((N33/M33),3)</f>
        <v>-0.37</v>
      </c>
    </row>
    <row r="34" spans="1:15" s="82" customFormat="1" ht="15.75" customHeight="1">
      <c r="A34" s="370"/>
      <c r="B34" s="371"/>
      <c r="C34" s="67">
        <v>25</v>
      </c>
      <c r="D34" s="67" t="s">
        <v>468</v>
      </c>
      <c r="E34" s="39">
        <v>85</v>
      </c>
      <c r="F34" s="39">
        <v>13</v>
      </c>
      <c r="G34" s="39">
        <f>SUM(H34:J34)</f>
        <v>86</v>
      </c>
      <c r="H34" s="39">
        <v>5</v>
      </c>
      <c r="I34" s="39">
        <v>76</v>
      </c>
      <c r="J34" s="39">
        <v>5</v>
      </c>
      <c r="K34" s="39">
        <v>36</v>
      </c>
      <c r="L34" s="39">
        <v>50</v>
      </c>
      <c r="M34" s="39">
        <v>133</v>
      </c>
      <c r="N34" s="45">
        <f>G34-M34</f>
        <v>-47</v>
      </c>
      <c r="O34" s="103">
        <f>ROUNDDOWN((N34/M34),3)</f>
        <v>-0.353</v>
      </c>
    </row>
    <row r="35" spans="1:15" s="82" customFormat="1" ht="15.75" customHeight="1">
      <c r="A35" s="370"/>
      <c r="B35" s="371"/>
      <c r="C35" s="67">
        <v>26</v>
      </c>
      <c r="D35" s="76" t="s">
        <v>362</v>
      </c>
      <c r="E35" s="39">
        <v>26</v>
      </c>
      <c r="F35" s="39">
        <v>3</v>
      </c>
      <c r="G35" s="39">
        <f>SUM(H35:J35)</f>
        <v>32</v>
      </c>
      <c r="H35" s="39">
        <v>5</v>
      </c>
      <c r="I35" s="39">
        <v>23</v>
      </c>
      <c r="J35" s="39">
        <v>4</v>
      </c>
      <c r="K35" s="39">
        <v>12</v>
      </c>
      <c r="L35" s="39">
        <v>20</v>
      </c>
      <c r="M35" s="39">
        <v>0</v>
      </c>
      <c r="N35" s="45">
        <f>G35-M35</f>
        <v>32</v>
      </c>
      <c r="O35" s="103"/>
    </row>
    <row r="36" spans="1:15" s="82" customFormat="1" ht="15.75" customHeight="1">
      <c r="A36" s="370"/>
      <c r="B36" s="371"/>
      <c r="C36" s="67">
        <v>27</v>
      </c>
      <c r="D36" s="67" t="s">
        <v>485</v>
      </c>
      <c r="E36" s="39">
        <v>80</v>
      </c>
      <c r="F36" s="39">
        <v>16</v>
      </c>
      <c r="G36" s="39">
        <f>SUM(H36:J36)</f>
        <v>94</v>
      </c>
      <c r="H36" s="39">
        <v>23</v>
      </c>
      <c r="I36" s="39">
        <v>64</v>
      </c>
      <c r="J36" s="39">
        <v>7</v>
      </c>
      <c r="K36" s="39">
        <v>41</v>
      </c>
      <c r="L36" s="39">
        <v>53</v>
      </c>
      <c r="M36" s="39">
        <v>106</v>
      </c>
      <c r="N36" s="45">
        <f>G36-M36</f>
        <v>-12</v>
      </c>
      <c r="O36" s="103">
        <f>ROUNDDOWN((N36/M36),3)</f>
        <v>-0.113</v>
      </c>
    </row>
    <row r="37" spans="1:15" s="82" customFormat="1" ht="15.75" customHeight="1">
      <c r="A37" s="370"/>
      <c r="B37" s="371"/>
      <c r="C37" s="67">
        <v>28</v>
      </c>
      <c r="D37" s="67" t="s">
        <v>371</v>
      </c>
      <c r="E37" s="39">
        <v>4</v>
      </c>
      <c r="F37" s="39">
        <v>0</v>
      </c>
      <c r="G37" s="39">
        <f>SUM(H37:J37)</f>
        <v>13</v>
      </c>
      <c r="H37" s="39">
        <v>5</v>
      </c>
      <c r="I37" s="39">
        <v>4</v>
      </c>
      <c r="J37" s="39">
        <v>4</v>
      </c>
      <c r="K37" s="39">
        <v>7</v>
      </c>
      <c r="L37" s="39">
        <v>6</v>
      </c>
      <c r="M37" s="39">
        <v>7</v>
      </c>
      <c r="N37" s="45">
        <f>G37-M37</f>
        <v>6</v>
      </c>
      <c r="O37" s="103">
        <f>ROUNDDOWN((N37/M37),3)</f>
        <v>0.857</v>
      </c>
    </row>
    <row r="38" spans="1:15" s="82" customFormat="1" ht="15.75" customHeight="1">
      <c r="A38" s="370"/>
      <c r="B38" s="371"/>
      <c r="C38" s="366" t="s">
        <v>692</v>
      </c>
      <c r="D38" s="367"/>
      <c r="E38" s="39">
        <f>SUM(E33:E37)</f>
        <v>221</v>
      </c>
      <c r="F38" s="39">
        <f>SUM(F33:F37)</f>
        <v>32</v>
      </c>
      <c r="G38" s="39">
        <f>SUM(G33:G37)</f>
        <v>288</v>
      </c>
      <c r="H38" s="39">
        <f>SUM(H33:H37)</f>
        <v>60</v>
      </c>
      <c r="I38" s="39">
        <f>SUM(I33:I37)</f>
        <v>191</v>
      </c>
      <c r="J38" s="39">
        <f>SUM(J33:J37)</f>
        <v>37</v>
      </c>
      <c r="K38" s="39">
        <f>SUM(K33:K37)</f>
        <v>126</v>
      </c>
      <c r="L38" s="39">
        <f>SUM(L33:L37)</f>
        <v>162</v>
      </c>
      <c r="M38" s="39">
        <f>SUM(M33:M37)</f>
        <v>346</v>
      </c>
      <c r="N38" s="45">
        <f>SUM(N33:N37)</f>
        <v>-58</v>
      </c>
      <c r="O38" s="103">
        <f>ROUNDDOWN((N38/M38),3)</f>
        <v>-0.167</v>
      </c>
    </row>
    <row r="39" spans="1:15" s="82" customFormat="1" ht="15.75" customHeight="1">
      <c r="A39" s="370"/>
      <c r="B39" s="371" t="s">
        <v>341</v>
      </c>
      <c r="C39" s="67">
        <v>29</v>
      </c>
      <c r="D39" s="67" t="s">
        <v>391</v>
      </c>
      <c r="E39" s="39">
        <v>40</v>
      </c>
      <c r="F39" s="39">
        <v>12</v>
      </c>
      <c r="G39" s="39">
        <f>SUM(H39:J39)</f>
        <v>38</v>
      </c>
      <c r="H39" s="39">
        <v>8</v>
      </c>
      <c r="I39" s="39">
        <v>28</v>
      </c>
      <c r="J39" s="39">
        <v>2</v>
      </c>
      <c r="K39" s="39">
        <v>16</v>
      </c>
      <c r="L39" s="39">
        <v>22</v>
      </c>
      <c r="M39" s="39">
        <v>36</v>
      </c>
      <c r="N39" s="45">
        <f>G39-M39</f>
        <v>2</v>
      </c>
      <c r="O39" s="103">
        <f>ROUNDDOWN((N39/M39),3)</f>
        <v>0.05500000000000001</v>
      </c>
    </row>
    <row r="40" spans="1:15" s="82" customFormat="1" ht="15.75" customHeight="1">
      <c r="A40" s="370"/>
      <c r="B40" s="371"/>
      <c r="C40" s="67">
        <v>30</v>
      </c>
      <c r="D40" s="67" t="s">
        <v>354</v>
      </c>
      <c r="E40" s="39">
        <v>50</v>
      </c>
      <c r="F40" s="39">
        <v>1</v>
      </c>
      <c r="G40" s="39">
        <f>SUM(H40:J40)</f>
        <v>83</v>
      </c>
      <c r="H40" s="39">
        <v>30</v>
      </c>
      <c r="I40" s="39">
        <v>49</v>
      </c>
      <c r="J40" s="39">
        <v>4</v>
      </c>
      <c r="K40" s="39">
        <v>37</v>
      </c>
      <c r="L40" s="39">
        <v>46</v>
      </c>
      <c r="M40" s="39">
        <v>67</v>
      </c>
      <c r="N40" s="45">
        <f>G40-M40</f>
        <v>16</v>
      </c>
      <c r="O40" s="103">
        <f>ROUNDDOWN((N40/M40),3)</f>
        <v>0.238</v>
      </c>
    </row>
    <row r="41" spans="1:15" s="82" customFormat="1" ht="15.75" customHeight="1">
      <c r="A41" s="370"/>
      <c r="B41" s="371"/>
      <c r="C41" s="67">
        <v>31</v>
      </c>
      <c r="D41" s="67" t="s">
        <v>406</v>
      </c>
      <c r="E41" s="39">
        <v>10</v>
      </c>
      <c r="F41" s="39">
        <v>0</v>
      </c>
      <c r="G41" s="39">
        <f>SUM(H41:J41)</f>
        <v>22</v>
      </c>
      <c r="H41" s="39">
        <v>11</v>
      </c>
      <c r="I41" s="39">
        <v>10</v>
      </c>
      <c r="J41" s="39">
        <v>1</v>
      </c>
      <c r="K41" s="39">
        <v>8</v>
      </c>
      <c r="L41" s="39">
        <v>14</v>
      </c>
      <c r="M41" s="39">
        <v>28</v>
      </c>
      <c r="N41" s="45">
        <f>G41-M41</f>
        <v>-6</v>
      </c>
      <c r="O41" s="103">
        <f>ROUNDDOWN((N41/M41),3)</f>
        <v>-0.214</v>
      </c>
    </row>
    <row r="42" spans="1:15" s="82" customFormat="1" ht="15.75" customHeight="1">
      <c r="A42" s="370"/>
      <c r="B42" s="371"/>
      <c r="C42" s="67">
        <v>32</v>
      </c>
      <c r="D42" s="67" t="s">
        <v>649</v>
      </c>
      <c r="E42" s="39">
        <v>21</v>
      </c>
      <c r="F42" s="39">
        <v>0</v>
      </c>
      <c r="G42" s="39">
        <f>SUM(H42:J42)</f>
        <v>33</v>
      </c>
      <c r="H42" s="39">
        <v>11</v>
      </c>
      <c r="I42" s="39">
        <v>21</v>
      </c>
      <c r="J42" s="39">
        <v>1</v>
      </c>
      <c r="K42" s="39">
        <v>19</v>
      </c>
      <c r="L42" s="39">
        <v>14</v>
      </c>
      <c r="M42" s="39">
        <v>27</v>
      </c>
      <c r="N42" s="45">
        <f>G42-M42</f>
        <v>6</v>
      </c>
      <c r="O42" s="103">
        <f>ROUNDDOWN((N42/M42),3)</f>
        <v>0.222</v>
      </c>
    </row>
    <row r="43" spans="1:15" s="82" customFormat="1" ht="15.75" customHeight="1">
      <c r="A43" s="370"/>
      <c r="B43" s="371"/>
      <c r="C43" s="67">
        <v>33</v>
      </c>
      <c r="D43" s="67" t="s">
        <v>339</v>
      </c>
      <c r="E43" s="39">
        <v>13</v>
      </c>
      <c r="F43" s="39">
        <v>1</v>
      </c>
      <c r="G43" s="39">
        <f>SUM(H43:J43)</f>
        <v>35</v>
      </c>
      <c r="H43" s="39">
        <v>21</v>
      </c>
      <c r="I43" s="39">
        <v>12</v>
      </c>
      <c r="J43" s="39">
        <v>2</v>
      </c>
      <c r="K43" s="39">
        <v>15</v>
      </c>
      <c r="L43" s="39">
        <v>20</v>
      </c>
      <c r="M43" s="39">
        <v>47</v>
      </c>
      <c r="N43" s="45">
        <f>G43-M43</f>
        <v>-12</v>
      </c>
      <c r="O43" s="103">
        <f>ROUNDDOWN((N43/M43),3)</f>
        <v>-0.255</v>
      </c>
    </row>
    <row r="44" spans="1:15" s="82" customFormat="1" ht="15.75" customHeight="1">
      <c r="A44" s="370"/>
      <c r="B44" s="371"/>
      <c r="C44" s="366" t="s">
        <v>692</v>
      </c>
      <c r="D44" s="367"/>
      <c r="E44" s="39">
        <f>SUM(E39:E43)</f>
        <v>134</v>
      </c>
      <c r="F44" s="39">
        <f>SUM(F39:F43)</f>
        <v>14</v>
      </c>
      <c r="G44" s="39">
        <f>SUM(G39:G43)</f>
        <v>211</v>
      </c>
      <c r="H44" s="39">
        <f>SUM(H39:H43)</f>
        <v>81</v>
      </c>
      <c r="I44" s="39">
        <f>SUM(I39:I43)</f>
        <v>120</v>
      </c>
      <c r="J44" s="39">
        <f>SUM(J39:J43)</f>
        <v>10</v>
      </c>
      <c r="K44" s="39">
        <f>SUM(K39:K43)</f>
        <v>95</v>
      </c>
      <c r="L44" s="39">
        <f>SUM(L39:L43)</f>
        <v>116</v>
      </c>
      <c r="M44" s="39">
        <f>SUM(M39:M43)</f>
        <v>205</v>
      </c>
      <c r="N44" s="45">
        <f>SUM(N39:N43)</f>
        <v>6</v>
      </c>
      <c r="O44" s="103">
        <f>ROUNDDOWN((N44/M44),3)</f>
        <v>0.029000000000000005</v>
      </c>
    </row>
    <row r="45" spans="1:15" s="82" customFormat="1" ht="15.75" customHeight="1">
      <c r="A45" s="370"/>
      <c r="B45" s="371" t="s">
        <v>396</v>
      </c>
      <c r="C45" s="67">
        <v>34</v>
      </c>
      <c r="D45" s="67" t="s">
        <v>634</v>
      </c>
      <c r="E45" s="39">
        <v>5</v>
      </c>
      <c r="F45" s="39">
        <v>0</v>
      </c>
      <c r="G45" s="39">
        <f>SUM(H45:J45)</f>
        <v>5</v>
      </c>
      <c r="H45" s="39">
        <v>0</v>
      </c>
      <c r="I45" s="39">
        <v>5</v>
      </c>
      <c r="J45" s="39">
        <v>0</v>
      </c>
      <c r="K45" s="39">
        <v>2</v>
      </c>
      <c r="L45" s="39">
        <v>3</v>
      </c>
      <c r="M45" s="39">
        <v>3</v>
      </c>
      <c r="N45" s="45">
        <f>G45-M45</f>
        <v>2</v>
      </c>
      <c r="O45" s="103">
        <f>ROUNDDOWN((N45/M45),3)</f>
        <v>0.666</v>
      </c>
    </row>
    <row r="46" spans="1:15" s="82" customFormat="1" ht="15.75" customHeight="1">
      <c r="A46" s="370"/>
      <c r="B46" s="371"/>
      <c r="C46" s="67">
        <v>35</v>
      </c>
      <c r="D46" s="67" t="s">
        <v>456</v>
      </c>
      <c r="E46" s="39">
        <v>6</v>
      </c>
      <c r="F46" s="39">
        <v>0</v>
      </c>
      <c r="G46" s="39">
        <f>SUM(H46:J46)</f>
        <v>9</v>
      </c>
      <c r="H46" s="39">
        <v>0</v>
      </c>
      <c r="I46" s="39">
        <v>6</v>
      </c>
      <c r="J46" s="39">
        <v>3</v>
      </c>
      <c r="K46" s="39">
        <v>5</v>
      </c>
      <c r="L46" s="39">
        <v>4</v>
      </c>
      <c r="M46" s="39">
        <v>10</v>
      </c>
      <c r="N46" s="45">
        <f>G46-M46</f>
        <v>-1</v>
      </c>
      <c r="O46" s="103">
        <f>ROUNDDOWN((N46/M46),3)</f>
        <v>-0.1</v>
      </c>
    </row>
    <row r="47" spans="1:15" s="82" customFormat="1" ht="15.75" customHeight="1">
      <c r="A47" s="370"/>
      <c r="B47" s="371"/>
      <c r="C47" s="67">
        <v>36</v>
      </c>
      <c r="D47" s="67" t="s">
        <v>481</v>
      </c>
      <c r="E47" s="39">
        <v>11</v>
      </c>
      <c r="F47" s="39">
        <v>10</v>
      </c>
      <c r="G47" s="39">
        <f>SUM(H47:J47)</f>
        <v>21</v>
      </c>
      <c r="H47" s="39">
        <v>9</v>
      </c>
      <c r="I47" s="39">
        <v>11</v>
      </c>
      <c r="J47" s="39">
        <v>1</v>
      </c>
      <c r="K47" s="39">
        <v>12</v>
      </c>
      <c r="L47" s="39">
        <v>9</v>
      </c>
      <c r="M47" s="39">
        <v>13</v>
      </c>
      <c r="N47" s="45">
        <f>G47-M47</f>
        <v>8</v>
      </c>
      <c r="O47" s="103">
        <f>ROUNDDOWN((N47/M47),3)</f>
        <v>0.615</v>
      </c>
    </row>
    <row r="48" spans="1:15" s="82" customFormat="1" ht="15.75" customHeight="1">
      <c r="A48" s="370"/>
      <c r="B48" s="371"/>
      <c r="C48" s="67">
        <v>37</v>
      </c>
      <c r="D48" s="67" t="s">
        <v>463</v>
      </c>
      <c r="E48" s="39">
        <v>23</v>
      </c>
      <c r="F48" s="39">
        <v>0</v>
      </c>
      <c r="G48" s="39">
        <f>SUM(H48:J48)</f>
        <v>23</v>
      </c>
      <c r="H48" s="39">
        <v>5</v>
      </c>
      <c r="I48" s="39">
        <v>16</v>
      </c>
      <c r="J48" s="39">
        <v>2</v>
      </c>
      <c r="K48" s="39">
        <v>11</v>
      </c>
      <c r="L48" s="39">
        <v>12</v>
      </c>
      <c r="M48" s="39">
        <v>37</v>
      </c>
      <c r="N48" s="45">
        <f>G48-M48</f>
        <v>-14</v>
      </c>
      <c r="O48" s="103">
        <f>ROUNDDOWN((N48/M48),3)</f>
        <v>-0.378</v>
      </c>
    </row>
    <row r="49" spans="1:15" s="82" customFormat="1" ht="15.75" customHeight="1">
      <c r="A49" s="370"/>
      <c r="B49" s="371"/>
      <c r="C49" s="67">
        <v>38</v>
      </c>
      <c r="D49" s="67" t="s">
        <v>531</v>
      </c>
      <c r="E49" s="39">
        <v>3</v>
      </c>
      <c r="F49" s="39">
        <v>0</v>
      </c>
      <c r="G49" s="39">
        <f>SUM(H49:J49)</f>
        <v>3</v>
      </c>
      <c r="H49" s="39">
        <v>0</v>
      </c>
      <c r="I49" s="39">
        <v>3</v>
      </c>
      <c r="J49" s="39">
        <v>0</v>
      </c>
      <c r="K49" s="39">
        <v>1</v>
      </c>
      <c r="L49" s="39">
        <v>2</v>
      </c>
      <c r="M49" s="39">
        <v>5</v>
      </c>
      <c r="N49" s="45">
        <f>G49-M49</f>
        <v>-2</v>
      </c>
      <c r="O49" s="103">
        <f>ROUNDDOWN((N49/M49),3)</f>
        <v>-0.4</v>
      </c>
    </row>
    <row r="50" spans="1:15" s="82" customFormat="1" ht="15.75" customHeight="1">
      <c r="A50" s="370"/>
      <c r="B50" s="371"/>
      <c r="C50" s="366" t="s">
        <v>692</v>
      </c>
      <c r="D50" s="367"/>
      <c r="E50" s="39">
        <f>SUM(E45:E49)</f>
        <v>48</v>
      </c>
      <c r="F50" s="39">
        <f>SUM(F45:F49)</f>
        <v>10</v>
      </c>
      <c r="G50" s="39">
        <f>SUM(G45:G49)</f>
        <v>61</v>
      </c>
      <c r="H50" s="39">
        <f>SUM(H45:H49)</f>
        <v>14</v>
      </c>
      <c r="I50" s="39">
        <f>SUM(I45:I49)</f>
        <v>41</v>
      </c>
      <c r="J50" s="39">
        <f>SUM(J45:J49)</f>
        <v>6</v>
      </c>
      <c r="K50" s="39">
        <f>SUM(K45:K49)</f>
        <v>31</v>
      </c>
      <c r="L50" s="39">
        <f>SUM(L45:L49)</f>
        <v>30</v>
      </c>
      <c r="M50" s="39">
        <f>SUM(M45:M49)</f>
        <v>68</v>
      </c>
      <c r="N50" s="45">
        <f>SUM(N45:N49)</f>
        <v>-7</v>
      </c>
      <c r="O50" s="103">
        <f>ROUNDDOWN((N50/M50),3)</f>
        <v>-0.102</v>
      </c>
    </row>
    <row r="51" spans="1:15" s="82" customFormat="1" ht="15.75" customHeight="1">
      <c r="A51" s="370"/>
      <c r="B51" s="368" t="s">
        <v>486</v>
      </c>
      <c r="C51" s="368"/>
      <c r="D51" s="369"/>
      <c r="E51" s="39">
        <f>E50+E44+E38+E32</f>
        <v>646</v>
      </c>
      <c r="F51" s="39">
        <f>F50+F44+F38+F32</f>
        <v>117</v>
      </c>
      <c r="G51" s="39">
        <f>G50+G44+G38+G32</f>
        <v>819</v>
      </c>
      <c r="H51" s="39">
        <f>H50+H44+H38+H32</f>
        <v>206</v>
      </c>
      <c r="I51" s="39">
        <f>I50+I44+I38+I32</f>
        <v>549</v>
      </c>
      <c r="J51" s="39">
        <f>J50+J44+J38+J32</f>
        <v>64</v>
      </c>
      <c r="K51" s="39">
        <f>K50+K44+K38+K32</f>
        <v>363</v>
      </c>
      <c r="L51" s="39">
        <f>L50+L44+L38+L32</f>
        <v>456</v>
      </c>
      <c r="M51" s="39">
        <f>M50+M44+M38+M32</f>
        <v>878</v>
      </c>
      <c r="N51" s="45">
        <f>N50+N44+N38+N32</f>
        <v>-59</v>
      </c>
      <c r="O51" s="103">
        <f>ROUNDDOWN((N51/M51),3)</f>
        <v>-0.067</v>
      </c>
    </row>
    <row r="52" spans="1:15" s="82" customFormat="1" ht="15" customHeight="1">
      <c r="A52" s="370" t="s">
        <v>755</v>
      </c>
      <c r="B52" s="371" t="s">
        <v>381</v>
      </c>
      <c r="C52" s="67">
        <v>39</v>
      </c>
      <c r="D52" s="67" t="s">
        <v>323</v>
      </c>
      <c r="E52" s="39">
        <v>47</v>
      </c>
      <c r="F52" s="39">
        <v>18</v>
      </c>
      <c r="G52" s="39">
        <f>SUM(H52:J52)</f>
        <v>33</v>
      </c>
      <c r="H52" s="39">
        <v>1</v>
      </c>
      <c r="I52" s="39">
        <v>29</v>
      </c>
      <c r="J52" s="39">
        <v>3</v>
      </c>
      <c r="K52" s="39">
        <v>17</v>
      </c>
      <c r="L52" s="39">
        <v>16</v>
      </c>
      <c r="M52" s="39">
        <v>18</v>
      </c>
      <c r="N52" s="45">
        <f>G52-M52</f>
        <v>15</v>
      </c>
      <c r="O52" s="103">
        <f>ROUNDDOWN((N52/M52),3)</f>
        <v>0.833</v>
      </c>
    </row>
    <row r="53" spans="1:15" s="82" customFormat="1" ht="15.75" customHeight="1">
      <c r="A53" s="370"/>
      <c r="B53" s="371"/>
      <c r="C53" s="67">
        <v>40</v>
      </c>
      <c r="D53" s="67" t="s">
        <v>372</v>
      </c>
      <c r="E53" s="39">
        <v>34</v>
      </c>
      <c r="F53" s="39">
        <v>52</v>
      </c>
      <c r="G53" s="39">
        <f>SUM(H53:J53)</f>
        <v>54</v>
      </c>
      <c r="H53" s="39">
        <v>0</v>
      </c>
      <c r="I53" s="39">
        <v>47</v>
      </c>
      <c r="J53" s="39">
        <v>7</v>
      </c>
      <c r="K53" s="39">
        <v>17</v>
      </c>
      <c r="L53" s="39">
        <v>37</v>
      </c>
      <c r="M53" s="39">
        <v>34</v>
      </c>
      <c r="N53" s="45">
        <f>G53-M53</f>
        <v>20</v>
      </c>
      <c r="O53" s="103">
        <f>ROUNDDOWN((N53/M53),3)</f>
        <v>0.588</v>
      </c>
    </row>
    <row r="54" spans="1:15" s="82" customFormat="1" ht="15.75" customHeight="1">
      <c r="A54" s="370"/>
      <c r="B54" s="371"/>
      <c r="C54" s="67">
        <v>41</v>
      </c>
      <c r="D54" s="67" t="s">
        <v>376</v>
      </c>
      <c r="E54" s="39">
        <v>54</v>
      </c>
      <c r="F54" s="39">
        <v>2</v>
      </c>
      <c r="G54" s="39">
        <f>SUM(H54:J54)</f>
        <v>84</v>
      </c>
      <c r="H54" s="39">
        <v>22</v>
      </c>
      <c r="I54" s="39">
        <v>52</v>
      </c>
      <c r="J54" s="39">
        <v>10</v>
      </c>
      <c r="K54" s="39">
        <v>39</v>
      </c>
      <c r="L54" s="39">
        <v>45</v>
      </c>
      <c r="M54" s="39">
        <v>92</v>
      </c>
      <c r="N54" s="45">
        <f>G54-M54</f>
        <v>-8</v>
      </c>
      <c r="O54" s="103">
        <f>ROUNDDOWN((N54/M54),3)</f>
        <v>-0.086</v>
      </c>
    </row>
    <row r="55" spans="1:15" s="82" customFormat="1" ht="15.75" customHeight="1">
      <c r="A55" s="370"/>
      <c r="B55" s="371"/>
      <c r="C55" s="67">
        <v>42</v>
      </c>
      <c r="D55" s="67" t="s">
        <v>423</v>
      </c>
      <c r="E55" s="39">
        <v>32</v>
      </c>
      <c r="F55" s="39">
        <v>20</v>
      </c>
      <c r="G55" s="39">
        <f>SUM(H55:J55)</f>
        <v>13</v>
      </c>
      <c r="H55" s="39">
        <v>1</v>
      </c>
      <c r="I55" s="39">
        <v>12</v>
      </c>
      <c r="J55" s="39">
        <v>0</v>
      </c>
      <c r="K55" s="39">
        <v>7</v>
      </c>
      <c r="L55" s="39">
        <v>6</v>
      </c>
      <c r="M55" s="39">
        <v>39</v>
      </c>
      <c r="N55" s="45">
        <f>G55-M55</f>
        <v>-26</v>
      </c>
      <c r="O55" s="103">
        <f>ROUNDDOWN((N55/M55),3)</f>
        <v>-0.666</v>
      </c>
    </row>
    <row r="56" spans="1:15" s="82" customFormat="1" ht="15.75" customHeight="1">
      <c r="A56" s="370"/>
      <c r="B56" s="371"/>
      <c r="C56" s="67">
        <v>43</v>
      </c>
      <c r="D56" s="67" t="s">
        <v>374</v>
      </c>
      <c r="E56" s="39">
        <v>30</v>
      </c>
      <c r="F56" s="39">
        <v>14</v>
      </c>
      <c r="G56" s="39">
        <f>SUM(H56:J56)</f>
        <v>25</v>
      </c>
      <c r="H56" s="39">
        <v>6</v>
      </c>
      <c r="I56" s="39">
        <v>16</v>
      </c>
      <c r="J56" s="39">
        <v>3</v>
      </c>
      <c r="K56" s="39">
        <v>10</v>
      </c>
      <c r="L56" s="39">
        <v>15</v>
      </c>
      <c r="M56" s="39">
        <v>60</v>
      </c>
      <c r="N56" s="45">
        <f>G56-M56</f>
        <v>-35</v>
      </c>
      <c r="O56" s="103">
        <f>ROUNDDOWN((N56/M56),3)</f>
        <v>-0.583</v>
      </c>
    </row>
    <row r="57" spans="1:15" s="82" customFormat="1" ht="15.75" customHeight="1">
      <c r="A57" s="370"/>
      <c r="B57" s="371"/>
      <c r="C57" s="366" t="s">
        <v>692</v>
      </c>
      <c r="D57" s="375"/>
      <c r="E57" s="39">
        <f>SUM(E52:E56)</f>
        <v>197</v>
      </c>
      <c r="F57" s="39">
        <f>SUM(F52:F56)</f>
        <v>106</v>
      </c>
      <c r="G57" s="39">
        <f>SUM(G52:G56)</f>
        <v>209</v>
      </c>
      <c r="H57" s="39">
        <f>SUM(H52:H56)</f>
        <v>30</v>
      </c>
      <c r="I57" s="39">
        <f>SUM(I52:I56)</f>
        <v>156</v>
      </c>
      <c r="J57" s="39">
        <f>SUM(J52:J56)</f>
        <v>23</v>
      </c>
      <c r="K57" s="39">
        <f>SUM(K52:K56)</f>
        <v>90</v>
      </c>
      <c r="L57" s="39">
        <f>SUM(L52:L56)</f>
        <v>119</v>
      </c>
      <c r="M57" s="39">
        <f>SUM(M52:M56)</f>
        <v>243</v>
      </c>
      <c r="N57" s="45">
        <f>SUM(N52:N56)</f>
        <v>-34</v>
      </c>
      <c r="O57" s="103">
        <f>ROUNDDOWN((N57/M57),3)</f>
        <v>-0.139</v>
      </c>
    </row>
    <row r="58" spans="1:15" s="82" customFormat="1" ht="15.75" customHeight="1">
      <c r="A58" s="370"/>
      <c r="B58" s="371" t="s">
        <v>358</v>
      </c>
      <c r="C58" s="67">
        <v>44</v>
      </c>
      <c r="D58" s="43" t="s">
        <v>347</v>
      </c>
      <c r="E58" s="39">
        <v>36</v>
      </c>
      <c r="F58" s="39">
        <v>7</v>
      </c>
      <c r="G58" s="39">
        <f>SUM(H58:J58)</f>
        <v>33</v>
      </c>
      <c r="H58" s="39">
        <v>4</v>
      </c>
      <c r="I58" s="39">
        <v>29</v>
      </c>
      <c r="J58" s="39">
        <v>0</v>
      </c>
      <c r="K58" s="39">
        <v>13</v>
      </c>
      <c r="L58" s="39">
        <v>20</v>
      </c>
      <c r="M58" s="39">
        <v>28</v>
      </c>
      <c r="N58" s="45">
        <f>G58-M58</f>
        <v>5</v>
      </c>
      <c r="O58" s="103">
        <f>ROUNDDOWN((N58/M58),3)</f>
        <v>0.178</v>
      </c>
    </row>
    <row r="59" spans="1:15" s="82" customFormat="1" ht="15.75" customHeight="1">
      <c r="A59" s="370"/>
      <c r="B59" s="371"/>
      <c r="C59" s="67">
        <v>45</v>
      </c>
      <c r="D59" s="67" t="s">
        <v>642</v>
      </c>
      <c r="E59" s="39">
        <v>41</v>
      </c>
      <c r="F59" s="39">
        <v>6</v>
      </c>
      <c r="G59" s="39">
        <f>SUM(H59:J59)</f>
        <v>61</v>
      </c>
      <c r="H59" s="39">
        <v>24</v>
      </c>
      <c r="I59" s="39">
        <v>35</v>
      </c>
      <c r="J59" s="39">
        <v>2</v>
      </c>
      <c r="K59" s="39">
        <v>32</v>
      </c>
      <c r="L59" s="39">
        <v>29</v>
      </c>
      <c r="M59" s="39">
        <v>25</v>
      </c>
      <c r="N59" s="45">
        <f>G59-M59</f>
        <v>36</v>
      </c>
      <c r="O59" s="103">
        <f>ROUNDDOWN((N59/M59),3)</f>
        <v>1.44</v>
      </c>
    </row>
    <row r="60" spans="1:15" s="82" customFormat="1" ht="15.75" customHeight="1">
      <c r="A60" s="370"/>
      <c r="B60" s="371"/>
      <c r="C60" s="67">
        <v>46</v>
      </c>
      <c r="D60" s="67" t="s">
        <v>449</v>
      </c>
      <c r="E60" s="39">
        <v>20</v>
      </c>
      <c r="F60" s="39">
        <v>1</v>
      </c>
      <c r="G60" s="39">
        <f>SUM(H60:J60)</f>
        <v>26</v>
      </c>
      <c r="H60" s="39">
        <v>6</v>
      </c>
      <c r="I60" s="39">
        <v>19</v>
      </c>
      <c r="J60" s="39">
        <v>1</v>
      </c>
      <c r="K60" s="39">
        <v>9</v>
      </c>
      <c r="L60" s="39">
        <v>17</v>
      </c>
      <c r="M60" s="39">
        <v>25</v>
      </c>
      <c r="N60" s="45">
        <f>G60-M60</f>
        <v>1</v>
      </c>
      <c r="O60" s="103">
        <f>ROUNDDOWN((N60/M60),3)</f>
        <v>0.04</v>
      </c>
    </row>
    <row r="61" spans="1:15" s="82" customFormat="1" ht="15.75" customHeight="1">
      <c r="A61" s="370"/>
      <c r="B61" s="371"/>
      <c r="C61" s="67">
        <v>47</v>
      </c>
      <c r="D61" s="67" t="s">
        <v>370</v>
      </c>
      <c r="E61" s="39">
        <v>14</v>
      </c>
      <c r="F61" s="39">
        <v>0</v>
      </c>
      <c r="G61" s="39">
        <f>SUM(H61:J61)</f>
        <v>22</v>
      </c>
      <c r="H61" s="39">
        <v>6</v>
      </c>
      <c r="I61" s="39">
        <v>14</v>
      </c>
      <c r="J61" s="39">
        <v>2</v>
      </c>
      <c r="K61" s="39">
        <v>9</v>
      </c>
      <c r="L61" s="39">
        <v>13</v>
      </c>
      <c r="M61" s="39">
        <v>43</v>
      </c>
      <c r="N61" s="45">
        <f>G61-M61</f>
        <v>-21</v>
      </c>
      <c r="O61" s="103">
        <f>ROUNDDOWN((N61/M61),3)</f>
        <v>-0.488</v>
      </c>
    </row>
    <row r="62" spans="1:15" s="82" customFormat="1" ht="15.75" customHeight="1">
      <c r="A62" s="370"/>
      <c r="B62" s="371"/>
      <c r="C62" s="67">
        <v>48</v>
      </c>
      <c r="D62" s="67" t="s">
        <v>390</v>
      </c>
      <c r="E62" s="39">
        <v>5</v>
      </c>
      <c r="F62" s="39">
        <v>2</v>
      </c>
      <c r="G62" s="39">
        <f>SUM(H62:J62)</f>
        <v>8</v>
      </c>
      <c r="H62" s="39">
        <v>5</v>
      </c>
      <c r="I62" s="39">
        <v>3</v>
      </c>
      <c r="J62" s="39">
        <v>0</v>
      </c>
      <c r="K62" s="39">
        <v>3</v>
      </c>
      <c r="L62" s="39">
        <v>5</v>
      </c>
      <c r="M62" s="39">
        <v>15</v>
      </c>
      <c r="N62" s="45">
        <f>G62-M62</f>
        <v>-7</v>
      </c>
      <c r="O62" s="103">
        <f>ROUNDDOWN((N62/M62),3)</f>
        <v>-0.466</v>
      </c>
    </row>
    <row r="63" spans="1:15" s="82" customFormat="1" ht="15.75" customHeight="1">
      <c r="A63" s="370"/>
      <c r="B63" s="371"/>
      <c r="C63" s="67">
        <v>49</v>
      </c>
      <c r="D63" s="67" t="s">
        <v>397</v>
      </c>
      <c r="E63" s="39">
        <v>49</v>
      </c>
      <c r="F63" s="39">
        <v>10</v>
      </c>
      <c r="G63" s="39">
        <f>SUM(H63:J63)</f>
        <v>49</v>
      </c>
      <c r="H63" s="39">
        <v>8</v>
      </c>
      <c r="I63" s="39">
        <v>39</v>
      </c>
      <c r="J63" s="39">
        <v>2</v>
      </c>
      <c r="K63" s="39">
        <v>21</v>
      </c>
      <c r="L63" s="39">
        <v>28</v>
      </c>
      <c r="M63" s="39">
        <v>42</v>
      </c>
      <c r="N63" s="45">
        <f>G63-M63</f>
        <v>7</v>
      </c>
      <c r="O63" s="103">
        <f>ROUNDDOWN((N63/M63),3)</f>
        <v>0.166</v>
      </c>
    </row>
    <row r="64" spans="1:15" s="82" customFormat="1" ht="15.75" customHeight="1">
      <c r="A64" s="370"/>
      <c r="B64" s="371"/>
      <c r="C64" s="366" t="s">
        <v>692</v>
      </c>
      <c r="D64" s="367"/>
      <c r="E64" s="39">
        <f>SUM(E58:E63)</f>
        <v>165</v>
      </c>
      <c r="F64" s="39">
        <f>SUM(F58:F63)</f>
        <v>26</v>
      </c>
      <c r="G64" s="39">
        <f>SUM(G58:G63)</f>
        <v>199</v>
      </c>
      <c r="H64" s="39">
        <f>SUM(H58:H63)</f>
        <v>53</v>
      </c>
      <c r="I64" s="39">
        <f>SUM(I58:I63)</f>
        <v>139</v>
      </c>
      <c r="J64" s="39">
        <f>SUM(J58:J63)</f>
        <v>7</v>
      </c>
      <c r="K64" s="39">
        <f>SUM(K58:K63)</f>
        <v>87</v>
      </c>
      <c r="L64" s="39">
        <f>SUM(L58:L63)</f>
        <v>112</v>
      </c>
      <c r="M64" s="39">
        <f>SUM(M58:M63)</f>
        <v>178</v>
      </c>
      <c r="N64" s="45">
        <f>SUM(N58:N63)</f>
        <v>21</v>
      </c>
      <c r="O64" s="103">
        <f>ROUNDDOWN((N64/M64),3)</f>
        <v>0.117</v>
      </c>
    </row>
    <row r="65" spans="1:15" s="82" customFormat="1" ht="15.75" customHeight="1">
      <c r="A65" s="370"/>
      <c r="B65" s="371" t="s">
        <v>341</v>
      </c>
      <c r="C65" s="67">
        <v>50</v>
      </c>
      <c r="D65" s="67" t="s">
        <v>467</v>
      </c>
      <c r="E65" s="39">
        <v>62</v>
      </c>
      <c r="F65" s="39">
        <v>34</v>
      </c>
      <c r="G65" s="39">
        <f>SUM(H65:J65)</f>
        <v>47</v>
      </c>
      <c r="H65" s="39">
        <v>14</v>
      </c>
      <c r="I65" s="39">
        <v>28</v>
      </c>
      <c r="J65" s="39">
        <v>5</v>
      </c>
      <c r="K65" s="39">
        <v>26</v>
      </c>
      <c r="L65" s="39">
        <v>21</v>
      </c>
      <c r="M65" s="39">
        <v>46</v>
      </c>
      <c r="N65" s="45">
        <f>G65-M65</f>
        <v>1</v>
      </c>
      <c r="O65" s="103">
        <f>ROUNDDOWN((N65/M65),3)</f>
        <v>0.021</v>
      </c>
    </row>
    <row r="66" spans="1:15" s="82" customFormat="1" ht="15.75" customHeight="1">
      <c r="A66" s="370"/>
      <c r="B66" s="371"/>
      <c r="C66" s="67">
        <v>51</v>
      </c>
      <c r="D66" s="67" t="s">
        <v>509</v>
      </c>
      <c r="E66" s="39">
        <v>29</v>
      </c>
      <c r="F66" s="39">
        <v>4</v>
      </c>
      <c r="G66" s="39">
        <f>SUM(H66:J66)</f>
        <v>35</v>
      </c>
      <c r="H66" s="39">
        <v>6</v>
      </c>
      <c r="I66" s="39">
        <v>25</v>
      </c>
      <c r="J66" s="39">
        <v>4</v>
      </c>
      <c r="K66" s="39">
        <v>11</v>
      </c>
      <c r="L66" s="39">
        <v>24</v>
      </c>
      <c r="M66" s="39">
        <v>30</v>
      </c>
      <c r="N66" s="45">
        <f>G66-M66</f>
        <v>5</v>
      </c>
      <c r="O66" s="103">
        <f>ROUNDDOWN((N66/M66),3)</f>
        <v>0.166</v>
      </c>
    </row>
    <row r="67" spans="1:15" s="82" customFormat="1" ht="15.75" customHeight="1">
      <c r="A67" s="370"/>
      <c r="B67" s="371"/>
      <c r="C67" s="67">
        <v>52</v>
      </c>
      <c r="D67" s="67" t="s">
        <v>484</v>
      </c>
      <c r="E67" s="39">
        <v>0</v>
      </c>
      <c r="F67" s="39">
        <v>0</v>
      </c>
      <c r="G67" s="39">
        <f>SUM(H67:J67)</f>
        <v>2</v>
      </c>
      <c r="H67" s="39">
        <v>1</v>
      </c>
      <c r="I67" s="39">
        <v>1</v>
      </c>
      <c r="J67" s="39">
        <v>0</v>
      </c>
      <c r="K67" s="39">
        <v>1</v>
      </c>
      <c r="L67" s="39">
        <v>1</v>
      </c>
      <c r="M67" s="39">
        <v>12</v>
      </c>
      <c r="N67" s="45">
        <f>G67-M67</f>
        <v>-10</v>
      </c>
      <c r="O67" s="103">
        <f>ROUNDDOWN((N67/M67),3)</f>
        <v>-0.833</v>
      </c>
    </row>
    <row r="68" spans="1:15" s="82" customFormat="1" ht="15.75" customHeight="1">
      <c r="A68" s="370"/>
      <c r="B68" s="371"/>
      <c r="C68" s="67">
        <v>53</v>
      </c>
      <c r="D68" s="67" t="s">
        <v>474</v>
      </c>
      <c r="E68" s="39">
        <v>15</v>
      </c>
      <c r="F68" s="39">
        <v>1</v>
      </c>
      <c r="G68" s="39">
        <f>SUM(H68:J68)</f>
        <v>19</v>
      </c>
      <c r="H68" s="39">
        <v>5</v>
      </c>
      <c r="I68" s="39">
        <v>14</v>
      </c>
      <c r="J68" s="39">
        <v>0</v>
      </c>
      <c r="K68" s="39">
        <v>8</v>
      </c>
      <c r="L68" s="39">
        <v>11</v>
      </c>
      <c r="M68" s="39">
        <v>9</v>
      </c>
      <c r="N68" s="45">
        <f>G68-M68</f>
        <v>10</v>
      </c>
      <c r="O68" s="103">
        <f>ROUNDDOWN((N68/M68),3)</f>
        <v>1.111</v>
      </c>
    </row>
    <row r="69" spans="1:15" s="82" customFormat="1" ht="15.75" customHeight="1">
      <c r="A69" s="370"/>
      <c r="B69" s="371"/>
      <c r="C69" s="67">
        <v>54</v>
      </c>
      <c r="D69" s="67" t="s">
        <v>439</v>
      </c>
      <c r="E69" s="39">
        <v>17</v>
      </c>
      <c r="F69" s="39">
        <v>8</v>
      </c>
      <c r="G69" s="39">
        <f>SUM(H69:J69)</f>
        <v>12</v>
      </c>
      <c r="H69" s="39">
        <v>3</v>
      </c>
      <c r="I69" s="39">
        <v>9</v>
      </c>
      <c r="J69" s="39">
        <v>0</v>
      </c>
      <c r="K69" s="39">
        <v>7</v>
      </c>
      <c r="L69" s="39">
        <v>5</v>
      </c>
      <c r="M69" s="39">
        <v>14</v>
      </c>
      <c r="N69" s="45">
        <f>G69-M69</f>
        <v>-2</v>
      </c>
      <c r="O69" s="103">
        <f>ROUNDDOWN((N69/M69),3)</f>
        <v>-0.142</v>
      </c>
    </row>
    <row r="70" spans="1:15" s="82" customFormat="1" ht="15.75" customHeight="1">
      <c r="A70" s="370"/>
      <c r="B70" s="371"/>
      <c r="C70" s="67">
        <v>55</v>
      </c>
      <c r="D70" s="67" t="s">
        <v>395</v>
      </c>
      <c r="E70" s="39">
        <v>10</v>
      </c>
      <c r="F70" s="39">
        <v>3</v>
      </c>
      <c r="G70" s="39">
        <f>SUM(H70:J70)</f>
        <v>7</v>
      </c>
      <c r="H70" s="39">
        <v>0</v>
      </c>
      <c r="I70" s="39">
        <v>7</v>
      </c>
      <c r="J70" s="39">
        <v>0</v>
      </c>
      <c r="K70" s="39">
        <v>5</v>
      </c>
      <c r="L70" s="39">
        <v>2</v>
      </c>
      <c r="M70" s="39">
        <v>10</v>
      </c>
      <c r="N70" s="45">
        <f>G70-M70</f>
        <v>-3</v>
      </c>
      <c r="O70" s="103">
        <f>ROUNDDOWN((N70/M70),3)</f>
        <v>-0.3</v>
      </c>
    </row>
    <row r="71" spans="1:15" s="82" customFormat="1" ht="15.75" customHeight="1">
      <c r="A71" s="370"/>
      <c r="B71" s="371"/>
      <c r="C71" s="366" t="s">
        <v>692</v>
      </c>
      <c r="D71" s="367"/>
      <c r="E71" s="39">
        <f>SUM(E65:E70)</f>
        <v>133</v>
      </c>
      <c r="F71" s="39">
        <f>SUM(F65:F70)</f>
        <v>50</v>
      </c>
      <c r="G71" s="39">
        <f>SUM(G65:G70)</f>
        <v>122</v>
      </c>
      <c r="H71" s="39">
        <f>SUM(H65:H70)</f>
        <v>29</v>
      </c>
      <c r="I71" s="39">
        <f>SUM(I65:I70)</f>
        <v>84</v>
      </c>
      <c r="J71" s="39">
        <f>SUM(J65:J70)</f>
        <v>9</v>
      </c>
      <c r="K71" s="39">
        <f>SUM(K65:K70)</f>
        <v>58</v>
      </c>
      <c r="L71" s="39">
        <f>SUM(L65:L70)</f>
        <v>64</v>
      </c>
      <c r="M71" s="39">
        <f>SUM(M65:M70)</f>
        <v>121</v>
      </c>
      <c r="N71" s="45">
        <f>SUM(N65:N70)</f>
        <v>1</v>
      </c>
      <c r="O71" s="103">
        <f>ROUNDDOWN((N71/M71),3)</f>
        <v>0.008</v>
      </c>
    </row>
    <row r="72" spans="1:15" s="82" customFormat="1" ht="15.75" customHeight="1">
      <c r="A72" s="370"/>
      <c r="B72" s="371" t="s">
        <v>396</v>
      </c>
      <c r="C72" s="67">
        <v>56</v>
      </c>
      <c r="D72" s="67" t="s">
        <v>475</v>
      </c>
      <c r="E72" s="39">
        <v>25</v>
      </c>
      <c r="F72" s="39">
        <v>3</v>
      </c>
      <c r="G72" s="39">
        <f>SUM(H72:J72)</f>
        <v>26</v>
      </c>
      <c r="H72" s="39">
        <v>1</v>
      </c>
      <c r="I72" s="39">
        <v>22</v>
      </c>
      <c r="J72" s="39">
        <v>3</v>
      </c>
      <c r="K72" s="39">
        <v>10</v>
      </c>
      <c r="L72" s="39">
        <v>16</v>
      </c>
      <c r="M72" s="39">
        <v>20</v>
      </c>
      <c r="N72" s="45">
        <f>G72-M72</f>
        <v>6</v>
      </c>
      <c r="O72" s="103">
        <f>ROUNDDOWN((N72/M72),3)</f>
        <v>0.3</v>
      </c>
    </row>
    <row r="73" spans="1:15" s="82" customFormat="1" ht="15.75" customHeight="1">
      <c r="A73" s="370"/>
      <c r="B73" s="371"/>
      <c r="C73" s="67">
        <v>57</v>
      </c>
      <c r="D73" s="67" t="s">
        <v>522</v>
      </c>
      <c r="E73" s="39">
        <v>29</v>
      </c>
      <c r="F73" s="39">
        <v>7</v>
      </c>
      <c r="G73" s="39">
        <f>SUM(H73:J73)</f>
        <v>33</v>
      </c>
      <c r="H73" s="39">
        <v>10</v>
      </c>
      <c r="I73" s="39">
        <v>22</v>
      </c>
      <c r="J73" s="39">
        <v>1</v>
      </c>
      <c r="K73" s="39">
        <v>19</v>
      </c>
      <c r="L73" s="39">
        <v>14</v>
      </c>
      <c r="M73" s="39">
        <v>66</v>
      </c>
      <c r="N73" s="45">
        <f>G73-M73</f>
        <v>-33</v>
      </c>
      <c r="O73" s="103">
        <f>ROUNDDOWN((N73/M73),3)</f>
        <v>-0.5</v>
      </c>
    </row>
    <row r="74" spans="1:15" s="82" customFormat="1" ht="15.75" customHeight="1">
      <c r="A74" s="370"/>
      <c r="B74" s="371"/>
      <c r="C74" s="67">
        <v>58</v>
      </c>
      <c r="D74" s="67" t="s">
        <v>380</v>
      </c>
      <c r="E74" s="39">
        <v>27</v>
      </c>
      <c r="F74" s="39">
        <v>0</v>
      </c>
      <c r="G74" s="39">
        <f>SUM(H74:J74)</f>
        <v>27</v>
      </c>
      <c r="H74" s="39">
        <v>2</v>
      </c>
      <c r="I74" s="39">
        <v>21</v>
      </c>
      <c r="J74" s="39">
        <v>4</v>
      </c>
      <c r="K74" s="39">
        <v>8</v>
      </c>
      <c r="L74" s="39">
        <v>19</v>
      </c>
      <c r="M74" s="39">
        <v>24</v>
      </c>
      <c r="N74" s="45">
        <f>G74-M74</f>
        <v>3</v>
      </c>
      <c r="O74" s="103">
        <f>ROUNDDOWN((N74/M74),3)</f>
        <v>0.125</v>
      </c>
    </row>
    <row r="75" spans="1:15" s="82" customFormat="1" ht="15.75" customHeight="1">
      <c r="A75" s="370"/>
      <c r="B75" s="371"/>
      <c r="C75" s="67">
        <v>59</v>
      </c>
      <c r="D75" s="67" t="s">
        <v>647</v>
      </c>
      <c r="E75" s="39">
        <v>7</v>
      </c>
      <c r="F75" s="39">
        <v>7</v>
      </c>
      <c r="G75" s="39">
        <f>SUM(H75:J75)</f>
        <v>5</v>
      </c>
      <c r="H75" s="39">
        <v>5</v>
      </c>
      <c r="I75" s="39">
        <v>0</v>
      </c>
      <c r="J75" s="39">
        <v>0</v>
      </c>
      <c r="K75" s="39">
        <v>3</v>
      </c>
      <c r="L75" s="39">
        <v>2</v>
      </c>
      <c r="M75" s="39">
        <v>4</v>
      </c>
      <c r="N75" s="45">
        <f>G75-M75</f>
        <v>1</v>
      </c>
      <c r="O75" s="103">
        <f>ROUNDDOWN((N75/M75),3)</f>
        <v>0.25</v>
      </c>
    </row>
    <row r="76" spans="1:15" s="82" customFormat="1" ht="15.75" customHeight="1">
      <c r="A76" s="370"/>
      <c r="B76" s="371"/>
      <c r="C76" s="67">
        <v>60</v>
      </c>
      <c r="D76" s="67" t="s">
        <v>497</v>
      </c>
      <c r="E76" s="39">
        <v>5</v>
      </c>
      <c r="F76" s="39">
        <v>0</v>
      </c>
      <c r="G76" s="39">
        <f>SUM(H76:J76)</f>
        <v>10</v>
      </c>
      <c r="H76" s="39">
        <v>1</v>
      </c>
      <c r="I76" s="39">
        <v>4</v>
      </c>
      <c r="J76" s="39">
        <v>5</v>
      </c>
      <c r="K76" s="39">
        <v>5</v>
      </c>
      <c r="L76" s="39">
        <v>5</v>
      </c>
      <c r="M76" s="39">
        <v>17</v>
      </c>
      <c r="N76" s="45">
        <f>G76-M76</f>
        <v>-7</v>
      </c>
      <c r="O76" s="103">
        <f>ROUNDDOWN((N76/M76),3)</f>
        <v>-0.411</v>
      </c>
    </row>
    <row r="77" spans="1:15" ht="15.75" customHeight="1">
      <c r="A77" s="370"/>
      <c r="B77" s="371"/>
      <c r="C77" s="67">
        <v>61</v>
      </c>
      <c r="D77" s="67" t="s">
        <v>725</v>
      </c>
      <c r="E77" s="80">
        <v>22</v>
      </c>
      <c r="F77" s="80">
        <v>0</v>
      </c>
      <c r="G77" s="39">
        <f>SUM(H77:J77)</f>
        <v>24</v>
      </c>
      <c r="H77" s="80">
        <v>0</v>
      </c>
      <c r="I77" s="80">
        <v>22</v>
      </c>
      <c r="J77" s="80">
        <v>2</v>
      </c>
      <c r="K77" s="80">
        <v>17</v>
      </c>
      <c r="L77" s="80">
        <v>7</v>
      </c>
      <c r="M77" s="80">
        <v>16</v>
      </c>
      <c r="N77" s="45">
        <f>G77-M77</f>
        <v>8</v>
      </c>
      <c r="O77" s="103">
        <f>ROUNDDOWN((N77/M77),3)</f>
        <v>0.5</v>
      </c>
    </row>
    <row r="78" spans="1:15" ht="15.75" customHeight="1">
      <c r="A78" s="370"/>
      <c r="B78" s="371"/>
      <c r="C78" s="366" t="s">
        <v>692</v>
      </c>
      <c r="D78" s="367"/>
      <c r="E78" s="80">
        <f>SUM(E72:E77)</f>
        <v>115</v>
      </c>
      <c r="F78" s="80">
        <f>SUM(F72:F77)</f>
        <v>17</v>
      </c>
      <c r="G78" s="80">
        <f>SUM(G72:G77)</f>
        <v>125</v>
      </c>
      <c r="H78" s="80">
        <f>SUM(H72:H77)</f>
        <v>19</v>
      </c>
      <c r="I78" s="80">
        <f>SUM(I72:I77)</f>
        <v>91</v>
      </c>
      <c r="J78" s="80">
        <f>SUM(J72:J77)</f>
        <v>15</v>
      </c>
      <c r="K78" s="80">
        <f>SUM(K72:K77)</f>
        <v>62</v>
      </c>
      <c r="L78" s="80">
        <f>SUM(L72:L77)</f>
        <v>63</v>
      </c>
      <c r="M78" s="80">
        <f>SUM(M72:M77)</f>
        <v>147</v>
      </c>
      <c r="N78" s="180">
        <f>SUM(N72:N77)</f>
        <v>-22</v>
      </c>
      <c r="O78" s="103">
        <f>ROUNDDOWN((N78/M78),3)</f>
        <v>-0.149</v>
      </c>
    </row>
    <row r="79" spans="1:15" ht="15.75" customHeight="1">
      <c r="A79" s="370"/>
      <c r="B79" s="368" t="s">
        <v>486</v>
      </c>
      <c r="C79" s="368"/>
      <c r="D79" s="369"/>
      <c r="E79" s="39">
        <f>E78+E71+E64+E57</f>
        <v>610</v>
      </c>
      <c r="F79" s="39">
        <f>F78+F71+F64+F57</f>
        <v>199</v>
      </c>
      <c r="G79" s="39">
        <f>G78+G71+G64+G57</f>
        <v>655</v>
      </c>
      <c r="H79" s="39">
        <f>H78+H71+H64+H57</f>
        <v>131</v>
      </c>
      <c r="I79" s="39">
        <f>I78+I71+I64+I57</f>
        <v>470</v>
      </c>
      <c r="J79" s="39">
        <f>J78+J71+J64+J57</f>
        <v>54</v>
      </c>
      <c r="K79" s="39">
        <f>K78+K71+K64+K57</f>
        <v>297</v>
      </c>
      <c r="L79" s="39">
        <f>L78+L71+L64+L57</f>
        <v>358</v>
      </c>
      <c r="M79" s="39">
        <f>M78+M71+M64+M57</f>
        <v>689</v>
      </c>
      <c r="N79" s="45">
        <f>N78+N71+N64+N57</f>
        <v>-34</v>
      </c>
      <c r="O79" s="103">
        <f>ROUNDDOWN((N79/M79),3)</f>
        <v>-0.049</v>
      </c>
    </row>
    <row r="80" spans="1:15" ht="15.75" customHeight="1">
      <c r="A80" s="370" t="s">
        <v>757</v>
      </c>
      <c r="B80" s="371" t="s">
        <v>381</v>
      </c>
      <c r="C80" s="67">
        <v>62</v>
      </c>
      <c r="D80" s="67" t="s">
        <v>470</v>
      </c>
      <c r="E80" s="39">
        <v>34</v>
      </c>
      <c r="F80" s="39">
        <v>5</v>
      </c>
      <c r="G80" s="39">
        <f>SUM(H80:J80)</f>
        <v>29</v>
      </c>
      <c r="H80" s="39">
        <v>5</v>
      </c>
      <c r="I80" s="39">
        <v>22</v>
      </c>
      <c r="J80" s="39">
        <v>2</v>
      </c>
      <c r="K80" s="39">
        <v>12</v>
      </c>
      <c r="L80" s="39">
        <v>17</v>
      </c>
      <c r="M80" s="39">
        <v>44</v>
      </c>
      <c r="N80" s="45">
        <f>G80-M80</f>
        <v>-15</v>
      </c>
      <c r="O80" s="103">
        <f>ROUNDDOWN((N80/M80),3)</f>
        <v>-0.34</v>
      </c>
    </row>
    <row r="81" spans="1:15" ht="15.75" customHeight="1">
      <c r="A81" s="370"/>
      <c r="B81" s="371"/>
      <c r="C81" s="67">
        <v>63</v>
      </c>
      <c r="D81" s="67" t="s">
        <v>521</v>
      </c>
      <c r="E81" s="39">
        <v>40</v>
      </c>
      <c r="F81" s="39">
        <v>25</v>
      </c>
      <c r="G81" s="39">
        <f>SUM(H81:J81)</f>
        <v>23</v>
      </c>
      <c r="H81" s="39">
        <v>7</v>
      </c>
      <c r="I81" s="39">
        <v>15</v>
      </c>
      <c r="J81" s="39">
        <v>1</v>
      </c>
      <c r="K81" s="39">
        <v>13</v>
      </c>
      <c r="L81" s="39">
        <v>10</v>
      </c>
      <c r="M81" s="39">
        <v>28</v>
      </c>
      <c r="N81" s="45">
        <f>G81-M81</f>
        <v>-5</v>
      </c>
      <c r="O81" s="103">
        <f>ROUNDDOWN((N81/M81),3)</f>
        <v>-0.178</v>
      </c>
    </row>
    <row r="82" spans="1:15" ht="15.75" customHeight="1">
      <c r="A82" s="370"/>
      <c r="B82" s="371"/>
      <c r="C82" s="67">
        <v>64</v>
      </c>
      <c r="D82" s="67" t="s">
        <v>403</v>
      </c>
      <c r="E82" s="39">
        <v>45</v>
      </c>
      <c r="F82" s="39">
        <v>0</v>
      </c>
      <c r="G82" s="39">
        <f>SUM(H82:J82)</f>
        <v>51</v>
      </c>
      <c r="H82" s="39">
        <v>14</v>
      </c>
      <c r="I82" s="39">
        <v>36</v>
      </c>
      <c r="J82" s="39">
        <v>1</v>
      </c>
      <c r="K82" s="39">
        <v>26</v>
      </c>
      <c r="L82" s="39">
        <v>25</v>
      </c>
      <c r="M82" s="39">
        <v>42</v>
      </c>
      <c r="N82" s="45">
        <f>G82-M82</f>
        <v>9</v>
      </c>
      <c r="O82" s="103">
        <f>ROUNDDOWN((N82/M82),3)</f>
        <v>0.214</v>
      </c>
    </row>
    <row r="83" spans="1:15" ht="15.75" customHeight="1">
      <c r="A83" s="370"/>
      <c r="B83" s="371"/>
      <c r="C83" s="67">
        <v>65</v>
      </c>
      <c r="D83" s="67" t="s">
        <v>318</v>
      </c>
      <c r="E83" s="39">
        <v>33</v>
      </c>
      <c r="F83" s="39">
        <v>0</v>
      </c>
      <c r="G83" s="39">
        <f>SUM(H83:J83)</f>
        <v>37</v>
      </c>
      <c r="H83" s="39">
        <v>18</v>
      </c>
      <c r="I83" s="39">
        <v>16</v>
      </c>
      <c r="J83" s="39">
        <v>3</v>
      </c>
      <c r="K83" s="39">
        <v>15</v>
      </c>
      <c r="L83" s="39">
        <v>22</v>
      </c>
      <c r="M83" s="39">
        <v>49</v>
      </c>
      <c r="N83" s="45">
        <f>G83-M83</f>
        <v>-12</v>
      </c>
      <c r="O83" s="103">
        <f>ROUNDDOWN((N83/M83),3)</f>
        <v>-0.244</v>
      </c>
    </row>
    <row r="84" spans="1:15" ht="15.75" customHeight="1">
      <c r="A84" s="370"/>
      <c r="B84" s="371"/>
      <c r="C84" s="67">
        <v>66</v>
      </c>
      <c r="D84" s="79" t="s">
        <v>722</v>
      </c>
      <c r="E84" s="80">
        <v>0</v>
      </c>
      <c r="F84" s="80">
        <v>0</v>
      </c>
      <c r="G84" s="39">
        <f>SUM(H84:J84)</f>
        <v>0</v>
      </c>
      <c r="H84" s="80">
        <v>0</v>
      </c>
      <c r="I84" s="80">
        <v>0</v>
      </c>
      <c r="J84" s="80">
        <v>0</v>
      </c>
      <c r="K84" s="80">
        <v>0</v>
      </c>
      <c r="L84" s="80">
        <v>0</v>
      </c>
      <c r="M84" s="80">
        <v>0</v>
      </c>
      <c r="N84" s="45">
        <f>G84-M84</f>
        <v>0</v>
      </c>
      <c r="O84" s="103"/>
    </row>
    <row r="85" spans="1:15" ht="15.75" customHeight="1">
      <c r="A85" s="370"/>
      <c r="B85" s="371"/>
      <c r="C85" s="367" t="s">
        <v>692</v>
      </c>
      <c r="D85" s="373"/>
      <c r="E85" s="39">
        <f>SUM(E80:E84)</f>
        <v>152</v>
      </c>
      <c r="F85" s="39">
        <f>SUM(F80:F84)</f>
        <v>30</v>
      </c>
      <c r="G85" s="39">
        <f>SUM(G80:G84)</f>
        <v>140</v>
      </c>
      <c r="H85" s="39">
        <f>SUM(H80:H84)</f>
        <v>44</v>
      </c>
      <c r="I85" s="39">
        <f>SUM(I80:I84)</f>
        <v>89</v>
      </c>
      <c r="J85" s="39">
        <f>SUM(J80:J84)</f>
        <v>7</v>
      </c>
      <c r="K85" s="39">
        <f>SUM(K80:K84)</f>
        <v>66</v>
      </c>
      <c r="L85" s="39">
        <f>SUM(L80:L84)</f>
        <v>74</v>
      </c>
      <c r="M85" s="39">
        <f>SUM(M80:M84)</f>
        <v>163</v>
      </c>
      <c r="N85" s="45">
        <f>SUM(N80:N84)</f>
        <v>-23</v>
      </c>
      <c r="O85" s="103">
        <f>ROUNDDOWN((N85/M85),3)</f>
        <v>-0.141</v>
      </c>
    </row>
    <row r="86" spans="1:15" ht="15.75" customHeight="1">
      <c r="A86" s="370"/>
      <c r="B86" s="371" t="s">
        <v>358</v>
      </c>
      <c r="C86" s="67">
        <v>67</v>
      </c>
      <c r="D86" s="67" t="s">
        <v>515</v>
      </c>
      <c r="E86" s="39">
        <v>17</v>
      </c>
      <c r="F86" s="39">
        <v>8</v>
      </c>
      <c r="G86" s="39">
        <f>SUM(H86:J86)</f>
        <v>18</v>
      </c>
      <c r="H86" s="39">
        <v>8</v>
      </c>
      <c r="I86" s="39">
        <v>9</v>
      </c>
      <c r="J86" s="39">
        <v>1</v>
      </c>
      <c r="K86" s="39">
        <v>7</v>
      </c>
      <c r="L86" s="39">
        <v>11</v>
      </c>
      <c r="M86" s="39">
        <v>13</v>
      </c>
      <c r="N86" s="45">
        <f>G86-M86</f>
        <v>5</v>
      </c>
      <c r="O86" s="103">
        <f>ROUNDDOWN((N86/M86),3)</f>
        <v>0.384</v>
      </c>
    </row>
    <row r="87" spans="1:15" ht="15.75" customHeight="1">
      <c r="A87" s="370"/>
      <c r="B87" s="371"/>
      <c r="C87" s="67">
        <v>68</v>
      </c>
      <c r="D87" s="67" t="s">
        <v>454</v>
      </c>
      <c r="E87" s="39">
        <v>42</v>
      </c>
      <c r="F87" s="39">
        <v>8</v>
      </c>
      <c r="G87" s="39">
        <f>SUM(H87:J87)</f>
        <v>67</v>
      </c>
      <c r="H87" s="39">
        <v>30</v>
      </c>
      <c r="I87" s="39">
        <v>34</v>
      </c>
      <c r="J87" s="39">
        <v>3</v>
      </c>
      <c r="K87" s="39">
        <v>28</v>
      </c>
      <c r="L87" s="39">
        <v>39</v>
      </c>
      <c r="M87" s="39">
        <v>85</v>
      </c>
      <c r="N87" s="45">
        <f>G87-M87</f>
        <v>-18</v>
      </c>
      <c r="O87" s="103">
        <f>ROUNDDOWN((N87/M87),3)</f>
        <v>-0.211</v>
      </c>
    </row>
    <row r="88" spans="1:15" ht="15.75" customHeight="1">
      <c r="A88" s="370"/>
      <c r="B88" s="371"/>
      <c r="C88" s="67">
        <v>69</v>
      </c>
      <c r="D88" s="67" t="s">
        <v>495</v>
      </c>
      <c r="E88" s="39">
        <v>27</v>
      </c>
      <c r="F88" s="39">
        <v>16</v>
      </c>
      <c r="G88" s="39">
        <f>SUM(H88:J88)</f>
        <v>46</v>
      </c>
      <c r="H88" s="39">
        <v>19</v>
      </c>
      <c r="I88" s="39">
        <v>25</v>
      </c>
      <c r="J88" s="39">
        <v>2</v>
      </c>
      <c r="K88" s="39">
        <v>23</v>
      </c>
      <c r="L88" s="39">
        <v>23</v>
      </c>
      <c r="M88" s="39">
        <v>79</v>
      </c>
      <c r="N88" s="45">
        <f>G88-M88</f>
        <v>-33</v>
      </c>
      <c r="O88" s="103">
        <f>ROUNDDOWN((N88/M88),3)</f>
        <v>-0.417</v>
      </c>
    </row>
    <row r="89" spans="1:15" ht="15.75" customHeight="1">
      <c r="A89" s="370"/>
      <c r="B89" s="371"/>
      <c r="C89" s="67">
        <v>70</v>
      </c>
      <c r="D89" s="67" t="s">
        <v>364</v>
      </c>
      <c r="E89" s="39">
        <v>38</v>
      </c>
      <c r="F89" s="39">
        <v>0</v>
      </c>
      <c r="G89" s="39">
        <f>SUM(H89:J89)</f>
        <v>56</v>
      </c>
      <c r="H89" s="39">
        <v>20</v>
      </c>
      <c r="I89" s="39">
        <v>36</v>
      </c>
      <c r="J89" s="39">
        <v>0</v>
      </c>
      <c r="K89" s="39">
        <v>33</v>
      </c>
      <c r="L89" s="39">
        <v>23</v>
      </c>
      <c r="M89" s="39">
        <v>42</v>
      </c>
      <c r="N89" s="45">
        <f>G89-M89</f>
        <v>14</v>
      </c>
      <c r="O89" s="103">
        <f>ROUNDDOWN((N89/M89),3)</f>
        <v>0.333</v>
      </c>
    </row>
    <row r="90" spans="1:15" ht="15.75" customHeight="1">
      <c r="A90" s="370"/>
      <c r="B90" s="371"/>
      <c r="C90" s="67">
        <v>71</v>
      </c>
      <c r="D90" s="67" t="s">
        <v>723</v>
      </c>
      <c r="E90" s="39">
        <v>32</v>
      </c>
      <c r="F90" s="39">
        <v>22</v>
      </c>
      <c r="G90" s="39">
        <f>SUM(H90:J90)</f>
        <v>35</v>
      </c>
      <c r="H90" s="39">
        <v>13</v>
      </c>
      <c r="I90" s="39">
        <v>20</v>
      </c>
      <c r="J90" s="39">
        <v>2</v>
      </c>
      <c r="K90" s="39">
        <v>25</v>
      </c>
      <c r="L90" s="39">
        <v>10</v>
      </c>
      <c r="M90" s="39">
        <v>82</v>
      </c>
      <c r="N90" s="45">
        <f>G90-M90</f>
        <v>-47</v>
      </c>
      <c r="O90" s="103">
        <f>ROUNDDOWN((N90/M90),3)</f>
        <v>-0.573</v>
      </c>
    </row>
    <row r="91" spans="1:15" ht="15.75" customHeight="1">
      <c r="A91" s="370"/>
      <c r="B91" s="371"/>
      <c r="C91" s="67">
        <v>72</v>
      </c>
      <c r="D91" s="67" t="s">
        <v>361</v>
      </c>
      <c r="E91" s="80">
        <v>9</v>
      </c>
      <c r="F91" s="80">
        <v>4</v>
      </c>
      <c r="G91" s="39">
        <f>SUM(H91:J91)</f>
        <v>8</v>
      </c>
      <c r="H91" s="80">
        <v>1</v>
      </c>
      <c r="I91" s="80">
        <v>5</v>
      </c>
      <c r="J91" s="80">
        <v>2</v>
      </c>
      <c r="K91" s="80">
        <v>2</v>
      </c>
      <c r="L91" s="80">
        <v>6</v>
      </c>
      <c r="M91" s="80">
        <v>12</v>
      </c>
      <c r="N91" s="45">
        <f>G91-M91</f>
        <v>-4</v>
      </c>
      <c r="O91" s="103">
        <f>ROUNDDOWN((N91/M91),3)</f>
        <v>-0.333</v>
      </c>
    </row>
    <row r="92" spans="1:15" ht="15.75" customHeight="1">
      <c r="A92" s="370"/>
      <c r="B92" s="371"/>
      <c r="C92" s="67">
        <v>73</v>
      </c>
      <c r="D92" s="67" t="s">
        <v>514</v>
      </c>
      <c r="E92" s="80">
        <v>30</v>
      </c>
      <c r="F92" s="80">
        <v>0</v>
      </c>
      <c r="G92" s="39">
        <f>SUM(H92:J92)</f>
        <v>30</v>
      </c>
      <c r="H92" s="80">
        <v>0</v>
      </c>
      <c r="I92" s="80">
        <v>30</v>
      </c>
      <c r="J92" s="80">
        <v>0</v>
      </c>
      <c r="K92" s="80">
        <v>14</v>
      </c>
      <c r="L92" s="80">
        <v>16</v>
      </c>
      <c r="M92" s="80">
        <v>0</v>
      </c>
      <c r="N92" s="45">
        <f>G92-M92</f>
        <v>30</v>
      </c>
      <c r="O92" s="103"/>
    </row>
    <row r="93" spans="1:15" ht="15.75" customHeight="1">
      <c r="A93" s="370"/>
      <c r="B93" s="371"/>
      <c r="C93" s="367" t="s">
        <v>692</v>
      </c>
      <c r="D93" s="373"/>
      <c r="E93" s="80">
        <f>SUM(E86:E92)</f>
        <v>195</v>
      </c>
      <c r="F93" s="80">
        <f>SUM(F86:F92)</f>
        <v>58</v>
      </c>
      <c r="G93" s="80">
        <f>SUM(G86:G92)</f>
        <v>260</v>
      </c>
      <c r="H93" s="80">
        <f>SUM(H86:H92)</f>
        <v>91</v>
      </c>
      <c r="I93" s="80">
        <f>SUM(I86:I92)</f>
        <v>159</v>
      </c>
      <c r="J93" s="80">
        <f>SUM(J86:J92)</f>
        <v>10</v>
      </c>
      <c r="K93" s="80">
        <f>SUM(K86:K92)</f>
        <v>132</v>
      </c>
      <c r="L93" s="80">
        <f>SUM(L86:L92)</f>
        <v>128</v>
      </c>
      <c r="M93" s="80">
        <f>SUM(M86:M92)</f>
        <v>313</v>
      </c>
      <c r="N93" s="180">
        <f>SUM(N86:N92)</f>
        <v>-53</v>
      </c>
      <c r="O93" s="103">
        <f>ROUNDDOWN((N93/M93),3)</f>
        <v>-0.169</v>
      </c>
    </row>
    <row r="94" spans="1:15" ht="15.75" customHeight="1">
      <c r="A94" s="370"/>
      <c r="B94" s="369" t="s">
        <v>486</v>
      </c>
      <c r="C94" s="310"/>
      <c r="D94" s="310"/>
      <c r="E94" s="80">
        <f>E93+E85</f>
        <v>347</v>
      </c>
      <c r="F94" s="80">
        <f>F93+F85</f>
        <v>88</v>
      </c>
      <c r="G94" s="80">
        <f>G93+G85</f>
        <v>400</v>
      </c>
      <c r="H94" s="80">
        <f>H93+H85</f>
        <v>135</v>
      </c>
      <c r="I94" s="80">
        <f>I93+I85</f>
        <v>248</v>
      </c>
      <c r="J94" s="80">
        <f>J93+J85</f>
        <v>17</v>
      </c>
      <c r="K94" s="80">
        <f>K93+K85</f>
        <v>198</v>
      </c>
      <c r="L94" s="80">
        <f>L93+L85</f>
        <v>202</v>
      </c>
      <c r="M94" s="80">
        <f>M93+M85</f>
        <v>476</v>
      </c>
      <c r="N94" s="180">
        <f>N93+N85</f>
        <v>-76</v>
      </c>
      <c r="O94" s="103">
        <f>ROUNDDOWN((N94/M94),3)</f>
        <v>-0.159</v>
      </c>
    </row>
    <row r="95" spans="1:15" ht="15" customHeight="1">
      <c r="A95" s="373" t="s">
        <v>604</v>
      </c>
      <c r="B95" s="373"/>
      <c r="C95" s="373"/>
      <c r="D95" s="373"/>
      <c r="E95" s="80"/>
      <c r="F95" s="80"/>
      <c r="G95" s="39">
        <f>SUM(H95:J95)</f>
        <v>0</v>
      </c>
      <c r="H95" s="39">
        <f>'세례자 연령별 구분(남자)'!E94+'세례자 연령별 구분(남자)'!F94+'세례자 연령별 구분(남자)'!G94+'세례자 연령별 구분(남자)'!H94</f>
        <v>0</v>
      </c>
      <c r="I95" s="39"/>
      <c r="J95" s="39">
        <v>0</v>
      </c>
      <c r="K95" s="39"/>
      <c r="L95" s="39"/>
      <c r="M95" s="80"/>
      <c r="N95" s="45"/>
      <c r="O95" s="103"/>
    </row>
    <row r="96" spans="1:15" ht="15" customHeight="1">
      <c r="A96" s="373" t="s">
        <v>383</v>
      </c>
      <c r="B96" s="373"/>
      <c r="C96" s="373"/>
      <c r="D96" s="373"/>
      <c r="E96" s="39"/>
      <c r="F96" s="39"/>
      <c r="G96" s="39">
        <f>SUM(H96:J96)</f>
        <v>0</v>
      </c>
      <c r="H96" s="39"/>
      <c r="I96" s="39"/>
      <c r="J96" s="39"/>
      <c r="K96" s="39"/>
      <c r="L96" s="39"/>
      <c r="M96" s="39"/>
      <c r="N96" s="45"/>
      <c r="O96" s="103"/>
    </row>
    <row r="97" spans="1:15" ht="15" customHeight="1">
      <c r="A97" s="374" t="s">
        <v>247</v>
      </c>
      <c r="B97" s="374"/>
      <c r="C97" s="374"/>
      <c r="D97" s="374"/>
      <c r="E97" s="80">
        <f>E96+E95+E94+E79+E51+E27</f>
        <v>2176</v>
      </c>
      <c r="F97" s="80">
        <f>F96+F95+F94+F79+F51+F27</f>
        <v>551</v>
      </c>
      <c r="G97" s="80">
        <f>G96+G95+G94+G79+G51+G27</f>
        <v>2471</v>
      </c>
      <c r="H97" s="80">
        <f>H96+H95+H94+H79+H51+H27</f>
        <v>594</v>
      </c>
      <c r="I97" s="80">
        <f>I96+I95+I94+I79+I51+I27</f>
        <v>1693</v>
      </c>
      <c r="J97" s="80">
        <f>J96+J95+J94+J79+J51+J27</f>
        <v>184</v>
      </c>
      <c r="K97" s="80">
        <f>K96+K95+K94+K79+K51+K27</f>
        <v>1098</v>
      </c>
      <c r="L97" s="80">
        <f>L96+L95+L94+L79+L51+L27</f>
        <v>1373</v>
      </c>
      <c r="M97" s="80">
        <f>M96+M95+M94+M79+M51+M27</f>
        <v>2647</v>
      </c>
      <c r="N97" s="180">
        <f>N96+N95+N94+N79+N51+N27</f>
        <v>-174</v>
      </c>
      <c r="O97" s="103">
        <f>ROUNDDOWN((N97/M97),3)</f>
        <v>-0.065</v>
      </c>
    </row>
  </sheetData>
  <mergeCells count="50">
    <mergeCell ref="A97:D97"/>
    <mergeCell ref="A1:L1"/>
    <mergeCell ref="G3:G4"/>
    <mergeCell ref="A95:D95"/>
    <mergeCell ref="A96:D96"/>
    <mergeCell ref="A2:A4"/>
    <mergeCell ref="B2:B4"/>
    <mergeCell ref="G2:O2"/>
    <mergeCell ref="H3:J3"/>
    <mergeCell ref="M3:M4"/>
    <mergeCell ref="E2:F2"/>
    <mergeCell ref="K3:L3"/>
    <mergeCell ref="E3:E4"/>
    <mergeCell ref="O3:O4"/>
    <mergeCell ref="F3:F4"/>
    <mergeCell ref="N3:N4"/>
    <mergeCell ref="C78:D78"/>
    <mergeCell ref="B79:D79"/>
    <mergeCell ref="A52:A79"/>
    <mergeCell ref="B20:B26"/>
    <mergeCell ref="A80:A94"/>
    <mergeCell ref="B94:D94"/>
    <mergeCell ref="B80:B85"/>
    <mergeCell ref="B86:B93"/>
    <mergeCell ref="C85:D85"/>
    <mergeCell ref="B5:B12"/>
    <mergeCell ref="C12:D12"/>
    <mergeCell ref="C19:D19"/>
    <mergeCell ref="C93:D93"/>
    <mergeCell ref="C71:D71"/>
    <mergeCell ref="C32:D32"/>
    <mergeCell ref="B28:B32"/>
    <mergeCell ref="B52:B57"/>
    <mergeCell ref="C57:D57"/>
    <mergeCell ref="B58:B64"/>
    <mergeCell ref="C64:D64"/>
    <mergeCell ref="B65:B71"/>
    <mergeCell ref="B72:B78"/>
    <mergeCell ref="B51:D51"/>
    <mergeCell ref="A5:A27"/>
    <mergeCell ref="B27:D27"/>
    <mergeCell ref="A28:A51"/>
    <mergeCell ref="C26:D26"/>
    <mergeCell ref="B13:B19"/>
    <mergeCell ref="C38:D38"/>
    <mergeCell ref="B39:B44"/>
    <mergeCell ref="C44:D44"/>
    <mergeCell ref="C50:D50"/>
    <mergeCell ref="B45:B50"/>
    <mergeCell ref="B33:B38"/>
  </mergeCells>
  <printOptions horizontalCentered="1"/>
  <pageMargins left="0.590416669845581" right="0.590416669845581" top="0.511388897895813" bottom="0.511388897895813" header="0" footer="0.1966666728258133"/>
  <pageSetup horizontalDpi="600" verticalDpi="600" orientation="portrait" paperSize="9" copies="1"/>
  <headerFooter>
    <oddFooter>&amp;L&amp;"새굴림,Italic"&amp;9 2015년 마산교구 통계&amp;C&amp;"새굴림,Regular"
&amp;R&amp;"돋움체,Italic"&amp;9 2015년 마산교구 통계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A146"/>
  <sheetViews>
    <sheetView zoomScale="115" zoomScaleNormal="115" workbookViewId="0" topLeftCell="A1">
      <pane ySplit="3" topLeftCell="A4" activePane="bottomLeft" state="frozen"/>
      <selection pane="bottomLeft" activeCell="AC12" sqref="AC12"/>
    </sheetView>
  </sheetViews>
  <sheetFormatPr defaultColWidth="8.88671875" defaultRowHeight="13.5"/>
  <cols>
    <col min="1" max="2" width="2.3359375" style="61" customWidth="1"/>
    <col min="3" max="3" width="2.5546875" style="61" customWidth="1"/>
    <col min="4" max="4" width="5.10546875" style="61" customWidth="1"/>
    <col min="5" max="26" width="2.88671875" style="181" customWidth="1"/>
    <col min="27" max="27" width="3.5546875" style="182" customWidth="1"/>
    <col min="28" max="16384" width="8.88671875" style="61" customWidth="1"/>
  </cols>
  <sheetData>
    <row r="1" spans="1:26" ht="19.5" customHeight="1">
      <c r="A1" s="38" t="s">
        <v>185</v>
      </c>
      <c r="B1" s="38"/>
      <c r="C1" s="38"/>
      <c r="D1" s="38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</row>
    <row r="2" spans="1:27" ht="15.75" customHeight="1">
      <c r="A2" s="71" t="s">
        <v>385</v>
      </c>
      <c r="B2" s="71" t="s">
        <v>385</v>
      </c>
      <c r="C2" s="116"/>
      <c r="D2" s="184" t="s">
        <v>648</v>
      </c>
      <c r="E2" s="525" t="s">
        <v>333</v>
      </c>
      <c r="F2" s="521" t="s">
        <v>345</v>
      </c>
      <c r="G2" s="521" t="s">
        <v>627</v>
      </c>
      <c r="H2" s="521" t="s">
        <v>639</v>
      </c>
      <c r="I2" s="521" t="s">
        <v>625</v>
      </c>
      <c r="J2" s="521" t="s">
        <v>628</v>
      </c>
      <c r="K2" s="521" t="s">
        <v>452</v>
      </c>
      <c r="L2" s="521" t="s">
        <v>621</v>
      </c>
      <c r="M2" s="521" t="s">
        <v>443</v>
      </c>
      <c r="N2" s="523" t="s">
        <v>618</v>
      </c>
      <c r="O2" s="523" t="s">
        <v>626</v>
      </c>
      <c r="P2" s="521" t="s">
        <v>630</v>
      </c>
      <c r="Q2" s="521" t="s">
        <v>489</v>
      </c>
      <c r="R2" s="521" t="s">
        <v>616</v>
      </c>
      <c r="S2" s="521" t="s">
        <v>444</v>
      </c>
      <c r="T2" s="521" t="s">
        <v>624</v>
      </c>
      <c r="U2" s="521" t="s">
        <v>544</v>
      </c>
      <c r="V2" s="521" t="s">
        <v>548</v>
      </c>
      <c r="W2" s="521" t="s">
        <v>549</v>
      </c>
      <c r="X2" s="521" t="s">
        <v>751</v>
      </c>
      <c r="Y2" s="525" t="s">
        <v>556</v>
      </c>
      <c r="Z2" s="525" t="s">
        <v>746</v>
      </c>
      <c r="AA2" s="519" t="s">
        <v>408</v>
      </c>
    </row>
    <row r="3" spans="1:27" ht="15.75" customHeight="1">
      <c r="A3" s="75" t="s">
        <v>343</v>
      </c>
      <c r="B3" s="75" t="s">
        <v>373</v>
      </c>
      <c r="C3" s="526" t="s">
        <v>453</v>
      </c>
      <c r="D3" s="527"/>
      <c r="E3" s="522"/>
      <c r="F3" s="522"/>
      <c r="G3" s="522"/>
      <c r="H3" s="522"/>
      <c r="I3" s="522"/>
      <c r="J3" s="522"/>
      <c r="K3" s="522"/>
      <c r="L3" s="522"/>
      <c r="M3" s="522"/>
      <c r="N3" s="524"/>
      <c r="O3" s="524"/>
      <c r="P3" s="522"/>
      <c r="Q3" s="522"/>
      <c r="R3" s="522"/>
      <c r="S3" s="522"/>
      <c r="T3" s="522"/>
      <c r="U3" s="522"/>
      <c r="V3" s="522"/>
      <c r="W3" s="522"/>
      <c r="X3" s="522"/>
      <c r="Y3" s="522"/>
      <c r="Z3" s="522"/>
      <c r="AA3" s="520"/>
    </row>
    <row r="4" spans="1:27" s="112" customFormat="1" ht="15.75" customHeight="1">
      <c r="A4" s="370" t="s">
        <v>752</v>
      </c>
      <c r="B4" s="371" t="s">
        <v>381</v>
      </c>
      <c r="C4" s="67">
        <v>1</v>
      </c>
      <c r="D4" s="67" t="s">
        <v>338</v>
      </c>
      <c r="E4" s="185">
        <v>3</v>
      </c>
      <c r="F4" s="185">
        <v>2</v>
      </c>
      <c r="G4" s="185">
        <v>3</v>
      </c>
      <c r="H4" s="185">
        <v>0</v>
      </c>
      <c r="I4" s="185">
        <v>1</v>
      </c>
      <c r="J4" s="185">
        <v>1</v>
      </c>
      <c r="K4" s="185">
        <v>1</v>
      </c>
      <c r="L4" s="185">
        <v>2</v>
      </c>
      <c r="M4" s="185">
        <v>3</v>
      </c>
      <c r="N4" s="185">
        <v>1</v>
      </c>
      <c r="O4" s="185">
        <v>0</v>
      </c>
      <c r="P4" s="185">
        <v>4</v>
      </c>
      <c r="Q4" s="185">
        <v>2</v>
      </c>
      <c r="R4" s="185">
        <v>3</v>
      </c>
      <c r="S4" s="185">
        <v>2</v>
      </c>
      <c r="T4" s="185">
        <v>2</v>
      </c>
      <c r="U4" s="185">
        <v>0</v>
      </c>
      <c r="V4" s="185">
        <v>0</v>
      </c>
      <c r="W4" s="185">
        <v>0</v>
      </c>
      <c r="X4" s="185">
        <v>0</v>
      </c>
      <c r="Y4" s="185">
        <v>0</v>
      </c>
      <c r="Z4" s="185">
        <v>0</v>
      </c>
      <c r="AA4" s="186">
        <f>SUM(E4:Z4)</f>
        <v>30</v>
      </c>
    </row>
    <row r="5" spans="1:27" s="112" customFormat="1" ht="15.75" customHeight="1">
      <c r="A5" s="370"/>
      <c r="B5" s="371"/>
      <c r="C5" s="67">
        <v>2</v>
      </c>
      <c r="D5" s="67" t="s">
        <v>353</v>
      </c>
      <c r="E5" s="185">
        <v>0</v>
      </c>
      <c r="F5" s="185">
        <v>1</v>
      </c>
      <c r="G5" s="185">
        <v>0</v>
      </c>
      <c r="H5" s="185">
        <v>1</v>
      </c>
      <c r="I5" s="185">
        <v>0</v>
      </c>
      <c r="J5" s="185">
        <v>1</v>
      </c>
      <c r="K5" s="185">
        <v>2</v>
      </c>
      <c r="L5" s="185">
        <v>0</v>
      </c>
      <c r="M5" s="185">
        <v>1</v>
      </c>
      <c r="N5" s="185">
        <v>1</v>
      </c>
      <c r="O5" s="185">
        <v>2</v>
      </c>
      <c r="P5" s="185">
        <v>0</v>
      </c>
      <c r="Q5" s="185">
        <v>0</v>
      </c>
      <c r="R5" s="185">
        <v>1</v>
      </c>
      <c r="S5" s="185">
        <v>0</v>
      </c>
      <c r="T5" s="185">
        <v>1</v>
      </c>
      <c r="U5" s="185">
        <v>0</v>
      </c>
      <c r="V5" s="185">
        <v>0</v>
      </c>
      <c r="W5" s="185">
        <v>0</v>
      </c>
      <c r="X5" s="185">
        <v>0</v>
      </c>
      <c r="Y5" s="185">
        <v>2</v>
      </c>
      <c r="Z5" s="185">
        <v>0</v>
      </c>
      <c r="AA5" s="186">
        <f>SUM(E5:Z5)</f>
        <v>13</v>
      </c>
    </row>
    <row r="6" spans="1:27" s="112" customFormat="1" ht="15.75" customHeight="1">
      <c r="A6" s="370"/>
      <c r="B6" s="371"/>
      <c r="C6" s="67">
        <v>3</v>
      </c>
      <c r="D6" s="67" t="s">
        <v>344</v>
      </c>
      <c r="E6" s="185">
        <v>2</v>
      </c>
      <c r="F6" s="185">
        <v>0</v>
      </c>
      <c r="G6" s="185">
        <v>0</v>
      </c>
      <c r="H6" s="185">
        <v>0</v>
      </c>
      <c r="I6" s="185">
        <v>0</v>
      </c>
      <c r="J6" s="185">
        <v>0</v>
      </c>
      <c r="K6" s="185">
        <v>1</v>
      </c>
      <c r="L6" s="185">
        <v>0</v>
      </c>
      <c r="M6" s="185">
        <v>0</v>
      </c>
      <c r="N6" s="185">
        <v>0</v>
      </c>
      <c r="O6" s="185">
        <v>0</v>
      </c>
      <c r="P6" s="185">
        <v>0</v>
      </c>
      <c r="Q6" s="185">
        <v>0</v>
      </c>
      <c r="R6" s="185">
        <v>0</v>
      </c>
      <c r="S6" s="185">
        <v>0</v>
      </c>
      <c r="T6" s="185">
        <v>0</v>
      </c>
      <c r="U6" s="185">
        <v>0</v>
      </c>
      <c r="V6" s="185">
        <v>0</v>
      </c>
      <c r="W6" s="185">
        <v>0</v>
      </c>
      <c r="X6" s="185">
        <v>0</v>
      </c>
      <c r="Y6" s="185">
        <v>0</v>
      </c>
      <c r="Z6" s="185">
        <v>0</v>
      </c>
      <c r="AA6" s="186">
        <f>SUM(E6:Z6)</f>
        <v>3</v>
      </c>
    </row>
    <row r="7" spans="1:27" s="112" customFormat="1" ht="15.75" customHeight="1">
      <c r="A7" s="370"/>
      <c r="B7" s="371"/>
      <c r="C7" s="67">
        <v>4</v>
      </c>
      <c r="D7" s="67" t="s">
        <v>506</v>
      </c>
      <c r="E7" s="185">
        <v>4</v>
      </c>
      <c r="F7" s="185">
        <v>1</v>
      </c>
      <c r="G7" s="185">
        <v>0</v>
      </c>
      <c r="H7" s="185">
        <v>1</v>
      </c>
      <c r="I7" s="185">
        <v>0</v>
      </c>
      <c r="J7" s="185">
        <v>1</v>
      </c>
      <c r="K7" s="185">
        <v>3</v>
      </c>
      <c r="L7" s="185">
        <v>0</v>
      </c>
      <c r="M7" s="185">
        <v>0</v>
      </c>
      <c r="N7" s="185">
        <v>0</v>
      </c>
      <c r="O7" s="185">
        <v>3</v>
      </c>
      <c r="P7" s="185">
        <v>2</v>
      </c>
      <c r="Q7" s="185">
        <v>2</v>
      </c>
      <c r="R7" s="185">
        <v>0</v>
      </c>
      <c r="S7" s="185">
        <v>0</v>
      </c>
      <c r="T7" s="185">
        <v>0</v>
      </c>
      <c r="U7" s="185">
        <v>0</v>
      </c>
      <c r="V7" s="185">
        <v>0</v>
      </c>
      <c r="W7" s="185">
        <v>0</v>
      </c>
      <c r="X7" s="185">
        <v>0</v>
      </c>
      <c r="Y7" s="185">
        <v>0</v>
      </c>
      <c r="Z7" s="185">
        <v>0</v>
      </c>
      <c r="AA7" s="186">
        <f>SUM(E7:Z7)</f>
        <v>17</v>
      </c>
    </row>
    <row r="8" spans="1:27" s="112" customFormat="1" ht="15.75" customHeight="1">
      <c r="A8" s="370"/>
      <c r="B8" s="371"/>
      <c r="C8" s="67">
        <v>5</v>
      </c>
      <c r="D8" s="67" t="s">
        <v>386</v>
      </c>
      <c r="E8" s="185">
        <v>0</v>
      </c>
      <c r="F8" s="185">
        <v>0</v>
      </c>
      <c r="G8" s="185">
        <v>0</v>
      </c>
      <c r="H8" s="185">
        <v>0</v>
      </c>
      <c r="I8" s="185">
        <v>1</v>
      </c>
      <c r="J8" s="185">
        <v>0</v>
      </c>
      <c r="K8" s="185">
        <v>0</v>
      </c>
      <c r="L8" s="185">
        <v>0</v>
      </c>
      <c r="M8" s="185">
        <v>0</v>
      </c>
      <c r="N8" s="185">
        <v>0</v>
      </c>
      <c r="O8" s="185">
        <v>2</v>
      </c>
      <c r="P8" s="185">
        <v>0</v>
      </c>
      <c r="Q8" s="185">
        <v>0</v>
      </c>
      <c r="R8" s="185">
        <v>1</v>
      </c>
      <c r="S8" s="185">
        <v>0</v>
      </c>
      <c r="T8" s="185">
        <v>0</v>
      </c>
      <c r="U8" s="185">
        <v>2</v>
      </c>
      <c r="V8" s="185">
        <v>0</v>
      </c>
      <c r="W8" s="185">
        <v>0</v>
      </c>
      <c r="X8" s="185">
        <v>0</v>
      </c>
      <c r="Y8" s="185">
        <v>0</v>
      </c>
      <c r="Z8" s="185">
        <v>0</v>
      </c>
      <c r="AA8" s="186">
        <f>SUM(E8:Z8)</f>
        <v>6</v>
      </c>
    </row>
    <row r="9" spans="1:27" s="112" customFormat="1" ht="15.75" customHeight="1">
      <c r="A9" s="370"/>
      <c r="B9" s="371"/>
      <c r="C9" s="67">
        <v>6</v>
      </c>
      <c r="D9" s="67" t="s">
        <v>459</v>
      </c>
      <c r="E9" s="185">
        <v>7</v>
      </c>
      <c r="F9" s="185">
        <v>0</v>
      </c>
      <c r="G9" s="185">
        <v>0</v>
      </c>
      <c r="H9" s="185">
        <v>0</v>
      </c>
      <c r="I9" s="185">
        <v>2</v>
      </c>
      <c r="J9" s="185">
        <v>1</v>
      </c>
      <c r="K9" s="185">
        <v>2</v>
      </c>
      <c r="L9" s="185">
        <v>2</v>
      </c>
      <c r="M9" s="185">
        <v>0</v>
      </c>
      <c r="N9" s="185">
        <v>0</v>
      </c>
      <c r="O9" s="185">
        <v>0</v>
      </c>
      <c r="P9" s="185">
        <v>0</v>
      </c>
      <c r="Q9" s="185">
        <v>0</v>
      </c>
      <c r="R9" s="185">
        <v>0</v>
      </c>
      <c r="S9" s="185">
        <v>1</v>
      </c>
      <c r="T9" s="185">
        <v>0</v>
      </c>
      <c r="U9" s="185">
        <v>0</v>
      </c>
      <c r="V9" s="185">
        <v>0</v>
      </c>
      <c r="W9" s="185">
        <v>0</v>
      </c>
      <c r="X9" s="185">
        <v>0</v>
      </c>
      <c r="Y9" s="185">
        <v>0</v>
      </c>
      <c r="Z9" s="185">
        <v>0</v>
      </c>
      <c r="AA9" s="186">
        <f>SUM(E9:Z9)</f>
        <v>15</v>
      </c>
    </row>
    <row r="10" spans="1:27" s="112" customFormat="1" ht="15.75" customHeight="1">
      <c r="A10" s="370"/>
      <c r="B10" s="371"/>
      <c r="C10" s="68">
        <v>7</v>
      </c>
      <c r="D10" s="68" t="s">
        <v>321</v>
      </c>
      <c r="E10" s="185">
        <v>0</v>
      </c>
      <c r="F10" s="185">
        <v>1</v>
      </c>
      <c r="G10" s="185">
        <v>0</v>
      </c>
      <c r="H10" s="185">
        <v>0</v>
      </c>
      <c r="I10" s="185">
        <v>0</v>
      </c>
      <c r="J10" s="185">
        <v>0</v>
      </c>
      <c r="K10" s="185">
        <v>3</v>
      </c>
      <c r="L10" s="185">
        <v>0</v>
      </c>
      <c r="M10" s="185">
        <v>2</v>
      </c>
      <c r="N10" s="185">
        <v>0</v>
      </c>
      <c r="O10" s="185">
        <v>1</v>
      </c>
      <c r="P10" s="185">
        <v>0</v>
      </c>
      <c r="Q10" s="185">
        <v>1</v>
      </c>
      <c r="R10" s="185">
        <v>0</v>
      </c>
      <c r="S10" s="185">
        <v>1</v>
      </c>
      <c r="T10" s="185">
        <v>3</v>
      </c>
      <c r="U10" s="185">
        <v>1</v>
      </c>
      <c r="V10" s="185">
        <v>1</v>
      </c>
      <c r="W10" s="185">
        <v>0</v>
      </c>
      <c r="X10" s="185">
        <v>0</v>
      </c>
      <c r="Y10" s="185">
        <v>0</v>
      </c>
      <c r="Z10" s="185">
        <v>0</v>
      </c>
      <c r="AA10" s="186">
        <f>SUM(E10:Z10)</f>
        <v>14</v>
      </c>
    </row>
    <row r="11" spans="1:27" s="112" customFormat="1" ht="15.75" customHeight="1">
      <c r="A11" s="370"/>
      <c r="B11" s="371"/>
      <c r="C11" s="366" t="s">
        <v>692</v>
      </c>
      <c r="D11" s="367"/>
      <c r="E11" s="185">
        <f>SUM(E4:E10)</f>
        <v>16</v>
      </c>
      <c r="F11" s="185">
        <f>SUM(F4:F10)</f>
        <v>5</v>
      </c>
      <c r="G11" s="185">
        <f>SUM(G4:G10)</f>
        <v>3</v>
      </c>
      <c r="H11" s="185">
        <f>SUM(H4:H10)</f>
        <v>2</v>
      </c>
      <c r="I11" s="185">
        <f>SUM(I4:I10)</f>
        <v>4</v>
      </c>
      <c r="J11" s="185">
        <f>SUM(J4:J10)</f>
        <v>4</v>
      </c>
      <c r="K11" s="185">
        <f>SUM(K4:K10)</f>
        <v>12</v>
      </c>
      <c r="L11" s="185">
        <f>SUM(L4:L10)</f>
        <v>4</v>
      </c>
      <c r="M11" s="185">
        <f>SUM(M4:M10)</f>
        <v>6</v>
      </c>
      <c r="N11" s="185">
        <f>SUM(N4:N10)</f>
        <v>2</v>
      </c>
      <c r="O11" s="185">
        <f>SUM(O4:O10)</f>
        <v>8</v>
      </c>
      <c r="P11" s="185">
        <f>SUM(P4:P10)</f>
        <v>6</v>
      </c>
      <c r="Q11" s="185">
        <f>SUM(Q4:Q10)</f>
        <v>5</v>
      </c>
      <c r="R11" s="185">
        <f>SUM(R4:R10)</f>
        <v>5</v>
      </c>
      <c r="S11" s="185">
        <f>SUM(S4:S10)</f>
        <v>4</v>
      </c>
      <c r="T11" s="185">
        <f>SUM(T4:T10)</f>
        <v>6</v>
      </c>
      <c r="U11" s="185">
        <f>SUM(U4:U10)</f>
        <v>3</v>
      </c>
      <c r="V11" s="185">
        <f>SUM(V4:V10)</f>
        <v>1</v>
      </c>
      <c r="W11" s="185">
        <f>SUM(W4:W10)</f>
        <v>0</v>
      </c>
      <c r="X11" s="185">
        <f>SUM(X4:X10)</f>
        <v>0</v>
      </c>
      <c r="Y11" s="185">
        <f>SUM(Y4:Y10)</f>
        <v>2</v>
      </c>
      <c r="Z11" s="185">
        <f>SUM(Z4:Z10)</f>
        <v>0</v>
      </c>
      <c r="AA11" s="186">
        <f>SUM(E11:Z11)</f>
        <v>98</v>
      </c>
    </row>
    <row r="12" spans="1:27" s="112" customFormat="1" ht="15.75" customHeight="1">
      <c r="A12" s="370"/>
      <c r="B12" s="371" t="s">
        <v>358</v>
      </c>
      <c r="C12" s="72">
        <v>8</v>
      </c>
      <c r="D12" s="72" t="s">
        <v>389</v>
      </c>
      <c r="E12" s="185">
        <v>4</v>
      </c>
      <c r="F12" s="185">
        <v>1</v>
      </c>
      <c r="G12" s="185">
        <v>0</v>
      </c>
      <c r="H12" s="185">
        <v>0</v>
      </c>
      <c r="I12" s="185">
        <v>0</v>
      </c>
      <c r="J12" s="185">
        <v>1</v>
      </c>
      <c r="K12" s="185">
        <v>0</v>
      </c>
      <c r="L12" s="185">
        <v>0</v>
      </c>
      <c r="M12" s="185">
        <v>1</v>
      </c>
      <c r="N12" s="185">
        <v>0</v>
      </c>
      <c r="O12" s="185">
        <v>0</v>
      </c>
      <c r="P12" s="185">
        <v>1</v>
      </c>
      <c r="Q12" s="185">
        <v>0</v>
      </c>
      <c r="R12" s="185">
        <v>0</v>
      </c>
      <c r="S12" s="185">
        <v>0</v>
      </c>
      <c r="T12" s="185">
        <v>0</v>
      </c>
      <c r="U12" s="185">
        <v>1</v>
      </c>
      <c r="V12" s="185">
        <v>1</v>
      </c>
      <c r="W12" s="185">
        <v>0</v>
      </c>
      <c r="X12" s="185">
        <v>0</v>
      </c>
      <c r="Y12" s="185">
        <v>0</v>
      </c>
      <c r="Z12" s="185">
        <v>0</v>
      </c>
      <c r="AA12" s="186">
        <f>SUM(E12:Z12)</f>
        <v>10</v>
      </c>
    </row>
    <row r="13" spans="1:27" s="112" customFormat="1" ht="15.75" customHeight="1">
      <c r="A13" s="370"/>
      <c r="B13" s="371"/>
      <c r="C13" s="67">
        <v>9</v>
      </c>
      <c r="D13" s="67" t="s">
        <v>365</v>
      </c>
      <c r="E13" s="185">
        <v>2</v>
      </c>
      <c r="F13" s="185">
        <v>0</v>
      </c>
      <c r="G13" s="185">
        <v>0</v>
      </c>
      <c r="H13" s="185">
        <v>1</v>
      </c>
      <c r="I13" s="185">
        <v>0</v>
      </c>
      <c r="J13" s="185">
        <v>0</v>
      </c>
      <c r="K13" s="185">
        <v>0</v>
      </c>
      <c r="L13" s="185">
        <v>0</v>
      </c>
      <c r="M13" s="185">
        <v>0</v>
      </c>
      <c r="N13" s="185">
        <v>1</v>
      </c>
      <c r="O13" s="185">
        <v>3</v>
      </c>
      <c r="P13" s="185">
        <v>2</v>
      </c>
      <c r="Q13" s="185">
        <v>1</v>
      </c>
      <c r="R13" s="185">
        <v>0</v>
      </c>
      <c r="S13" s="185">
        <v>3</v>
      </c>
      <c r="T13" s="185">
        <v>1</v>
      </c>
      <c r="U13" s="185">
        <v>0</v>
      </c>
      <c r="V13" s="185">
        <v>0</v>
      </c>
      <c r="W13" s="185">
        <v>1</v>
      </c>
      <c r="X13" s="185">
        <v>0</v>
      </c>
      <c r="Y13" s="185">
        <v>0</v>
      </c>
      <c r="Z13" s="185">
        <v>0</v>
      </c>
      <c r="AA13" s="186">
        <f>SUM(E13:Z13)</f>
        <v>15</v>
      </c>
    </row>
    <row r="14" spans="1:27" s="112" customFormat="1" ht="15.75" customHeight="1">
      <c r="A14" s="370"/>
      <c r="B14" s="371"/>
      <c r="C14" s="67">
        <v>10</v>
      </c>
      <c r="D14" s="67" t="s">
        <v>399</v>
      </c>
      <c r="E14" s="185">
        <v>2</v>
      </c>
      <c r="F14" s="185">
        <v>1</v>
      </c>
      <c r="G14" s="185">
        <v>0</v>
      </c>
      <c r="H14" s="185">
        <v>2</v>
      </c>
      <c r="I14" s="185">
        <v>0</v>
      </c>
      <c r="J14" s="185">
        <v>0</v>
      </c>
      <c r="K14" s="185">
        <v>0</v>
      </c>
      <c r="L14" s="185">
        <v>1</v>
      </c>
      <c r="M14" s="185">
        <v>1</v>
      </c>
      <c r="N14" s="185">
        <v>0</v>
      </c>
      <c r="O14" s="185">
        <v>1</v>
      </c>
      <c r="P14" s="185">
        <v>1</v>
      </c>
      <c r="Q14" s="185">
        <v>0</v>
      </c>
      <c r="R14" s="185">
        <v>3</v>
      </c>
      <c r="S14" s="185">
        <v>1</v>
      </c>
      <c r="T14" s="185">
        <v>0</v>
      </c>
      <c r="U14" s="185">
        <v>0</v>
      </c>
      <c r="V14" s="185">
        <v>0</v>
      </c>
      <c r="W14" s="185">
        <v>0</v>
      </c>
      <c r="X14" s="185">
        <v>0</v>
      </c>
      <c r="Y14" s="185">
        <v>0</v>
      </c>
      <c r="Z14" s="185">
        <v>0</v>
      </c>
      <c r="AA14" s="186">
        <f>SUM(E14:Z14)</f>
        <v>13</v>
      </c>
    </row>
    <row r="15" spans="1:27" s="112" customFormat="1" ht="15.75" customHeight="1">
      <c r="A15" s="370"/>
      <c r="B15" s="371"/>
      <c r="C15" s="67">
        <v>11</v>
      </c>
      <c r="D15" s="67" t="s">
        <v>346</v>
      </c>
      <c r="E15" s="185">
        <v>2</v>
      </c>
      <c r="F15" s="185">
        <v>5</v>
      </c>
      <c r="G15" s="185">
        <v>1</v>
      </c>
      <c r="H15" s="185">
        <v>0</v>
      </c>
      <c r="I15" s="185">
        <v>1</v>
      </c>
      <c r="J15" s="185">
        <v>0</v>
      </c>
      <c r="K15" s="185">
        <v>0</v>
      </c>
      <c r="L15" s="185">
        <v>0</v>
      </c>
      <c r="M15" s="185">
        <v>1</v>
      </c>
      <c r="N15" s="185">
        <v>1</v>
      </c>
      <c r="O15" s="185">
        <v>2</v>
      </c>
      <c r="P15" s="185">
        <v>1</v>
      </c>
      <c r="Q15" s="185">
        <v>0</v>
      </c>
      <c r="R15" s="185">
        <v>0</v>
      </c>
      <c r="S15" s="185">
        <v>0</v>
      </c>
      <c r="T15" s="185">
        <v>1</v>
      </c>
      <c r="U15" s="185">
        <v>0</v>
      </c>
      <c r="V15" s="185">
        <v>1</v>
      </c>
      <c r="W15" s="185">
        <v>0</v>
      </c>
      <c r="X15" s="185">
        <v>0</v>
      </c>
      <c r="Y15" s="185">
        <v>0</v>
      </c>
      <c r="Z15" s="185">
        <v>0</v>
      </c>
      <c r="AA15" s="186">
        <f>SUM(E15:Z15)</f>
        <v>16</v>
      </c>
    </row>
    <row r="16" spans="1:27" s="112" customFormat="1" ht="15.75" customHeight="1">
      <c r="A16" s="370"/>
      <c r="B16" s="371"/>
      <c r="C16" s="67">
        <v>12</v>
      </c>
      <c r="D16" s="68" t="s">
        <v>490</v>
      </c>
      <c r="E16" s="185">
        <v>12</v>
      </c>
      <c r="F16" s="185">
        <v>0</v>
      </c>
      <c r="G16" s="185">
        <v>2</v>
      </c>
      <c r="H16" s="185">
        <v>0</v>
      </c>
      <c r="I16" s="185">
        <v>0</v>
      </c>
      <c r="J16" s="185">
        <v>0</v>
      </c>
      <c r="K16" s="185">
        <v>1</v>
      </c>
      <c r="L16" s="185">
        <v>1</v>
      </c>
      <c r="M16" s="185">
        <v>0</v>
      </c>
      <c r="N16" s="185">
        <v>2</v>
      </c>
      <c r="O16" s="185">
        <v>1</v>
      </c>
      <c r="P16" s="185">
        <v>0</v>
      </c>
      <c r="Q16" s="185">
        <v>1</v>
      </c>
      <c r="R16" s="185">
        <v>0</v>
      </c>
      <c r="S16" s="185">
        <v>1</v>
      </c>
      <c r="T16" s="185">
        <v>1</v>
      </c>
      <c r="U16" s="185">
        <v>0</v>
      </c>
      <c r="V16" s="185">
        <v>0</v>
      </c>
      <c r="W16" s="185">
        <v>1</v>
      </c>
      <c r="X16" s="185">
        <v>0</v>
      </c>
      <c r="Y16" s="185">
        <v>0</v>
      </c>
      <c r="Z16" s="185">
        <v>0</v>
      </c>
      <c r="AA16" s="186">
        <f>SUM(E16:Z16)</f>
        <v>23</v>
      </c>
    </row>
    <row r="17" spans="1:27" s="112" customFormat="1" ht="15.75" customHeight="1">
      <c r="A17" s="370"/>
      <c r="B17" s="371"/>
      <c r="C17" s="68">
        <v>13</v>
      </c>
      <c r="D17" s="67" t="s">
        <v>498</v>
      </c>
      <c r="E17" s="185">
        <v>1</v>
      </c>
      <c r="F17" s="185">
        <v>0</v>
      </c>
      <c r="G17" s="185">
        <v>0</v>
      </c>
      <c r="H17" s="185">
        <v>1</v>
      </c>
      <c r="I17" s="185">
        <v>2</v>
      </c>
      <c r="J17" s="185">
        <v>1</v>
      </c>
      <c r="K17" s="185">
        <v>0</v>
      </c>
      <c r="L17" s="185">
        <v>1</v>
      </c>
      <c r="M17" s="185">
        <v>2</v>
      </c>
      <c r="N17" s="185">
        <v>1</v>
      </c>
      <c r="O17" s="185">
        <v>1</v>
      </c>
      <c r="P17" s="185">
        <v>1</v>
      </c>
      <c r="Q17" s="185">
        <v>0</v>
      </c>
      <c r="R17" s="185">
        <v>1</v>
      </c>
      <c r="S17" s="185">
        <v>0</v>
      </c>
      <c r="T17" s="185">
        <v>1</v>
      </c>
      <c r="U17" s="185">
        <v>0</v>
      </c>
      <c r="V17" s="185">
        <v>0</v>
      </c>
      <c r="W17" s="185">
        <v>0</v>
      </c>
      <c r="X17" s="185">
        <v>0</v>
      </c>
      <c r="Y17" s="185">
        <v>0</v>
      </c>
      <c r="Z17" s="185">
        <v>0</v>
      </c>
      <c r="AA17" s="186">
        <f>SUM(E17:Z17)</f>
        <v>13</v>
      </c>
    </row>
    <row r="18" spans="1:27" s="112" customFormat="1" ht="15.75" customHeight="1">
      <c r="A18" s="370"/>
      <c r="B18" s="371"/>
      <c r="C18" s="366" t="s">
        <v>692</v>
      </c>
      <c r="D18" s="367"/>
      <c r="E18" s="185">
        <f>SUM(E12:E17)</f>
        <v>23</v>
      </c>
      <c r="F18" s="185">
        <f>SUM(F12:F17)</f>
        <v>7</v>
      </c>
      <c r="G18" s="185">
        <f>SUM(G12:G17)</f>
        <v>3</v>
      </c>
      <c r="H18" s="185">
        <f>SUM(H12:H17)</f>
        <v>4</v>
      </c>
      <c r="I18" s="185">
        <f>SUM(I12:I17)</f>
        <v>3</v>
      </c>
      <c r="J18" s="185">
        <f>SUM(J12:J17)</f>
        <v>2</v>
      </c>
      <c r="K18" s="185">
        <f>SUM(K12:K17)</f>
        <v>1</v>
      </c>
      <c r="L18" s="185">
        <f>SUM(L12:L17)</f>
        <v>3</v>
      </c>
      <c r="M18" s="185">
        <f>SUM(M12:M17)</f>
        <v>5</v>
      </c>
      <c r="N18" s="185">
        <f>SUM(N12:N17)</f>
        <v>5</v>
      </c>
      <c r="O18" s="185">
        <f>SUM(O12:O17)</f>
        <v>8</v>
      </c>
      <c r="P18" s="185">
        <f>SUM(P12:P17)</f>
        <v>6</v>
      </c>
      <c r="Q18" s="185">
        <f>SUM(Q12:Q17)</f>
        <v>2</v>
      </c>
      <c r="R18" s="185">
        <f>SUM(R12:R17)</f>
        <v>4</v>
      </c>
      <c r="S18" s="185">
        <f>SUM(S12:S17)</f>
        <v>5</v>
      </c>
      <c r="T18" s="185">
        <f>SUM(T12:T17)</f>
        <v>4</v>
      </c>
      <c r="U18" s="185">
        <f>SUM(U12:U17)</f>
        <v>1</v>
      </c>
      <c r="V18" s="185">
        <f>SUM(V12:V17)</f>
        <v>2</v>
      </c>
      <c r="W18" s="185">
        <f>SUM(W12:W17)</f>
        <v>2</v>
      </c>
      <c r="X18" s="185">
        <f>SUM(X12:X17)</f>
        <v>0</v>
      </c>
      <c r="Y18" s="185">
        <f>SUM(Y12:Y17)</f>
        <v>0</v>
      </c>
      <c r="Z18" s="185">
        <f>SUM(Z12:Z17)</f>
        <v>0</v>
      </c>
      <c r="AA18" s="186">
        <f>SUM(E18:Z18)</f>
        <v>90</v>
      </c>
    </row>
    <row r="19" spans="1:27" s="112" customFormat="1" ht="15.75" customHeight="1">
      <c r="A19" s="370"/>
      <c r="B19" s="371" t="s">
        <v>341</v>
      </c>
      <c r="C19" s="72">
        <v>14</v>
      </c>
      <c r="D19" s="72" t="s">
        <v>502</v>
      </c>
      <c r="E19" s="185">
        <v>1</v>
      </c>
      <c r="F19" s="185">
        <v>1</v>
      </c>
      <c r="G19" s="185">
        <v>0</v>
      </c>
      <c r="H19" s="185">
        <v>1</v>
      </c>
      <c r="I19" s="185">
        <v>0</v>
      </c>
      <c r="J19" s="185">
        <v>0</v>
      </c>
      <c r="K19" s="185">
        <v>0</v>
      </c>
      <c r="L19" s="185">
        <v>0</v>
      </c>
      <c r="M19" s="185">
        <v>0</v>
      </c>
      <c r="N19" s="185">
        <v>0</v>
      </c>
      <c r="O19" s="185">
        <v>0</v>
      </c>
      <c r="P19" s="185">
        <v>0</v>
      </c>
      <c r="Q19" s="185">
        <v>0</v>
      </c>
      <c r="R19" s="185">
        <v>0</v>
      </c>
      <c r="S19" s="185">
        <v>0</v>
      </c>
      <c r="T19" s="185">
        <v>1</v>
      </c>
      <c r="U19" s="185">
        <v>0</v>
      </c>
      <c r="V19" s="185">
        <v>0</v>
      </c>
      <c r="W19" s="185">
        <v>0</v>
      </c>
      <c r="X19" s="185">
        <v>0</v>
      </c>
      <c r="Y19" s="185">
        <v>0</v>
      </c>
      <c r="Z19" s="185">
        <v>0</v>
      </c>
      <c r="AA19" s="186">
        <f>SUM(E19:Z19)</f>
        <v>4</v>
      </c>
    </row>
    <row r="20" spans="1:27" s="112" customFormat="1" ht="15.75" customHeight="1">
      <c r="A20" s="370"/>
      <c r="B20" s="371"/>
      <c r="C20" s="67">
        <v>15</v>
      </c>
      <c r="D20" s="67" t="s">
        <v>461</v>
      </c>
      <c r="E20" s="185">
        <v>0</v>
      </c>
      <c r="F20" s="185">
        <v>0</v>
      </c>
      <c r="G20" s="185">
        <v>0</v>
      </c>
      <c r="H20" s="185">
        <v>0</v>
      </c>
      <c r="I20" s="185">
        <v>0</v>
      </c>
      <c r="J20" s="185">
        <v>0</v>
      </c>
      <c r="K20" s="185">
        <v>0</v>
      </c>
      <c r="L20" s="185">
        <v>0</v>
      </c>
      <c r="M20" s="185">
        <v>0</v>
      </c>
      <c r="N20" s="185">
        <v>0</v>
      </c>
      <c r="O20" s="185">
        <v>0</v>
      </c>
      <c r="P20" s="185">
        <v>1</v>
      </c>
      <c r="Q20" s="185">
        <v>1</v>
      </c>
      <c r="R20" s="185">
        <v>2</v>
      </c>
      <c r="S20" s="185">
        <v>1</v>
      </c>
      <c r="T20" s="185">
        <v>0</v>
      </c>
      <c r="U20" s="185">
        <v>0</v>
      </c>
      <c r="V20" s="185">
        <v>0</v>
      </c>
      <c r="W20" s="185">
        <v>0</v>
      </c>
      <c r="X20" s="185">
        <v>0</v>
      </c>
      <c r="Y20" s="185">
        <v>0</v>
      </c>
      <c r="Z20" s="185">
        <v>0</v>
      </c>
      <c r="AA20" s="186">
        <f>SUM(E20:Z20)</f>
        <v>5</v>
      </c>
    </row>
    <row r="21" spans="1:27" s="112" customFormat="1" ht="15.75" customHeight="1">
      <c r="A21" s="370"/>
      <c r="B21" s="371"/>
      <c r="C21" s="67">
        <v>16</v>
      </c>
      <c r="D21" s="67" t="s">
        <v>504</v>
      </c>
      <c r="E21" s="185">
        <v>0</v>
      </c>
      <c r="F21" s="185">
        <v>1</v>
      </c>
      <c r="G21" s="185">
        <v>0</v>
      </c>
      <c r="H21" s="185">
        <v>0</v>
      </c>
      <c r="I21" s="185">
        <v>0</v>
      </c>
      <c r="J21" s="185">
        <v>0</v>
      </c>
      <c r="K21" s="185">
        <v>0</v>
      </c>
      <c r="L21" s="185">
        <v>0</v>
      </c>
      <c r="M21" s="185">
        <v>0</v>
      </c>
      <c r="N21" s="185">
        <v>1</v>
      </c>
      <c r="O21" s="185">
        <v>1</v>
      </c>
      <c r="P21" s="185">
        <v>0</v>
      </c>
      <c r="Q21" s="185">
        <v>0</v>
      </c>
      <c r="R21" s="185">
        <v>0</v>
      </c>
      <c r="S21" s="185">
        <v>0</v>
      </c>
      <c r="T21" s="185">
        <v>1</v>
      </c>
      <c r="U21" s="185">
        <v>0</v>
      </c>
      <c r="V21" s="185">
        <v>0</v>
      </c>
      <c r="W21" s="185">
        <v>0</v>
      </c>
      <c r="X21" s="185">
        <v>0</v>
      </c>
      <c r="Y21" s="185">
        <v>0</v>
      </c>
      <c r="Z21" s="185">
        <v>0</v>
      </c>
      <c r="AA21" s="186">
        <f>SUM(E21:Z21)</f>
        <v>4</v>
      </c>
    </row>
    <row r="22" spans="1:27" s="112" customFormat="1" ht="15.75" customHeight="1">
      <c r="A22" s="370"/>
      <c r="B22" s="371"/>
      <c r="C22" s="67">
        <v>17</v>
      </c>
      <c r="D22" s="67" t="s">
        <v>471</v>
      </c>
      <c r="E22" s="185">
        <v>1</v>
      </c>
      <c r="F22" s="185">
        <v>0</v>
      </c>
      <c r="G22" s="185">
        <v>1</v>
      </c>
      <c r="H22" s="185">
        <v>1</v>
      </c>
      <c r="I22" s="185">
        <v>0</v>
      </c>
      <c r="J22" s="185">
        <v>0</v>
      </c>
      <c r="K22" s="185">
        <v>0</v>
      </c>
      <c r="L22" s="185">
        <v>0</v>
      </c>
      <c r="M22" s="185">
        <v>1</v>
      </c>
      <c r="N22" s="185">
        <v>1</v>
      </c>
      <c r="O22" s="185">
        <v>0</v>
      </c>
      <c r="P22" s="185">
        <v>1</v>
      </c>
      <c r="Q22" s="185">
        <v>2</v>
      </c>
      <c r="R22" s="185">
        <v>2</v>
      </c>
      <c r="S22" s="185">
        <v>2</v>
      </c>
      <c r="T22" s="185">
        <v>2</v>
      </c>
      <c r="U22" s="185">
        <v>0</v>
      </c>
      <c r="V22" s="185">
        <v>0</v>
      </c>
      <c r="W22" s="185">
        <v>0</v>
      </c>
      <c r="X22" s="185">
        <v>0</v>
      </c>
      <c r="Y22" s="185">
        <v>0</v>
      </c>
      <c r="Z22" s="185">
        <v>0</v>
      </c>
      <c r="AA22" s="186">
        <f>SUM(E22:Z22)</f>
        <v>14</v>
      </c>
    </row>
    <row r="23" spans="1:27" s="112" customFormat="1" ht="15.75" customHeight="1">
      <c r="A23" s="370"/>
      <c r="B23" s="371"/>
      <c r="C23" s="67">
        <v>18</v>
      </c>
      <c r="D23" s="67" t="s">
        <v>472</v>
      </c>
      <c r="E23" s="185">
        <v>2</v>
      </c>
      <c r="F23" s="185">
        <v>0</v>
      </c>
      <c r="G23" s="185">
        <v>0</v>
      </c>
      <c r="H23" s="185">
        <v>0</v>
      </c>
      <c r="I23" s="185">
        <v>0</v>
      </c>
      <c r="J23" s="185">
        <v>0</v>
      </c>
      <c r="K23" s="185">
        <v>0</v>
      </c>
      <c r="L23" s="185">
        <v>0</v>
      </c>
      <c r="M23" s="185">
        <v>1</v>
      </c>
      <c r="N23" s="185">
        <v>1</v>
      </c>
      <c r="O23" s="185">
        <v>0</v>
      </c>
      <c r="P23" s="185">
        <v>1</v>
      </c>
      <c r="Q23" s="185">
        <v>0</v>
      </c>
      <c r="R23" s="185">
        <v>0</v>
      </c>
      <c r="S23" s="185">
        <v>2</v>
      </c>
      <c r="T23" s="185">
        <v>2</v>
      </c>
      <c r="U23" s="185">
        <v>0</v>
      </c>
      <c r="V23" s="185">
        <v>0</v>
      </c>
      <c r="W23" s="185">
        <v>0</v>
      </c>
      <c r="X23" s="185">
        <v>0</v>
      </c>
      <c r="Y23" s="185">
        <v>0</v>
      </c>
      <c r="Z23" s="185">
        <v>0</v>
      </c>
      <c r="AA23" s="186">
        <f>SUM(E23:Z23)</f>
        <v>9</v>
      </c>
    </row>
    <row r="24" spans="1:27" s="112" customFormat="1" ht="15.75" customHeight="1">
      <c r="A24" s="370"/>
      <c r="B24" s="371"/>
      <c r="C24" s="67">
        <v>19</v>
      </c>
      <c r="D24" s="67" t="s">
        <v>479</v>
      </c>
      <c r="E24" s="185">
        <v>3</v>
      </c>
      <c r="F24" s="185">
        <v>0</v>
      </c>
      <c r="G24" s="185">
        <v>0</v>
      </c>
      <c r="H24" s="185">
        <v>0</v>
      </c>
      <c r="I24" s="185">
        <v>0</v>
      </c>
      <c r="J24" s="185">
        <v>0</v>
      </c>
      <c r="K24" s="185">
        <v>2</v>
      </c>
      <c r="L24" s="185">
        <v>0</v>
      </c>
      <c r="M24" s="185">
        <v>3</v>
      </c>
      <c r="N24" s="185">
        <v>2</v>
      </c>
      <c r="O24" s="185">
        <v>2</v>
      </c>
      <c r="P24" s="185">
        <v>0</v>
      </c>
      <c r="Q24" s="185">
        <v>1</v>
      </c>
      <c r="R24" s="185">
        <v>1</v>
      </c>
      <c r="S24" s="185">
        <v>1</v>
      </c>
      <c r="T24" s="185">
        <v>1</v>
      </c>
      <c r="U24" s="185">
        <v>0</v>
      </c>
      <c r="V24" s="185">
        <v>0</v>
      </c>
      <c r="W24" s="185">
        <v>0</v>
      </c>
      <c r="X24" s="185">
        <v>0</v>
      </c>
      <c r="Y24" s="185">
        <v>0</v>
      </c>
      <c r="Z24" s="185">
        <v>0</v>
      </c>
      <c r="AA24" s="186">
        <f>SUM(E24:Z24)</f>
        <v>16</v>
      </c>
    </row>
    <row r="25" spans="1:27" s="112" customFormat="1" ht="15.75" customHeight="1">
      <c r="A25" s="370"/>
      <c r="B25" s="371"/>
      <c r="C25" s="366" t="s">
        <v>692</v>
      </c>
      <c r="D25" s="367"/>
      <c r="E25" s="185">
        <f>SUM(E19:E24)</f>
        <v>7</v>
      </c>
      <c r="F25" s="185">
        <f>SUM(F19:F24)</f>
        <v>2</v>
      </c>
      <c r="G25" s="185">
        <f>SUM(G19:G24)</f>
        <v>1</v>
      </c>
      <c r="H25" s="185">
        <f>SUM(H19:H24)</f>
        <v>2</v>
      </c>
      <c r="I25" s="185">
        <f>SUM(I19:I24)</f>
        <v>0</v>
      </c>
      <c r="J25" s="185">
        <f>SUM(J19:J24)</f>
        <v>0</v>
      </c>
      <c r="K25" s="185">
        <f>SUM(K19:K24)</f>
        <v>2</v>
      </c>
      <c r="L25" s="185">
        <f>SUM(L19:L24)</f>
        <v>0</v>
      </c>
      <c r="M25" s="185">
        <f>SUM(M19:M24)</f>
        <v>5</v>
      </c>
      <c r="N25" s="185">
        <f>SUM(N19:N24)</f>
        <v>5</v>
      </c>
      <c r="O25" s="185">
        <f>SUM(O19:O24)</f>
        <v>3</v>
      </c>
      <c r="P25" s="185">
        <f>SUM(P19:P24)</f>
        <v>3</v>
      </c>
      <c r="Q25" s="185">
        <f>SUM(Q19:Q24)</f>
        <v>4</v>
      </c>
      <c r="R25" s="185">
        <f>SUM(R19:R24)</f>
        <v>5</v>
      </c>
      <c r="S25" s="185">
        <f>SUM(S19:S24)</f>
        <v>6</v>
      </c>
      <c r="T25" s="185">
        <f>SUM(T19:T24)</f>
        <v>7</v>
      </c>
      <c r="U25" s="185">
        <f>SUM(U19:U24)</f>
        <v>0</v>
      </c>
      <c r="V25" s="185">
        <f>SUM(V19:V24)</f>
        <v>0</v>
      </c>
      <c r="W25" s="185">
        <f>SUM(W19:W24)</f>
        <v>0</v>
      </c>
      <c r="X25" s="185">
        <f>SUM(X19:X24)</f>
        <v>0</v>
      </c>
      <c r="Y25" s="185">
        <f>SUM(Y19:Y24)</f>
        <v>0</v>
      </c>
      <c r="Z25" s="185">
        <f>SUM(Z19:Z24)</f>
        <v>0</v>
      </c>
      <c r="AA25" s="186">
        <f>SUM(E25:Z25)</f>
        <v>52</v>
      </c>
    </row>
    <row r="26" spans="1:27" s="112" customFormat="1" ht="15.75" customHeight="1">
      <c r="A26" s="370"/>
      <c r="B26" s="368" t="s">
        <v>486</v>
      </c>
      <c r="C26" s="368"/>
      <c r="D26" s="369"/>
      <c r="E26" s="185">
        <f>E25+E18+E11</f>
        <v>46</v>
      </c>
      <c r="F26" s="185">
        <f>F25+F18+F11</f>
        <v>14</v>
      </c>
      <c r="G26" s="185">
        <f>G25+G18+G11</f>
        <v>7</v>
      </c>
      <c r="H26" s="185">
        <f>H25+H18+H11</f>
        <v>8</v>
      </c>
      <c r="I26" s="185">
        <f>I25+I18+I11</f>
        <v>7</v>
      </c>
      <c r="J26" s="185">
        <f>J25+J18+J11</f>
        <v>6</v>
      </c>
      <c r="K26" s="185">
        <f>K25+K18+K11</f>
        <v>15</v>
      </c>
      <c r="L26" s="185">
        <f>L25+L18+L11</f>
        <v>7</v>
      </c>
      <c r="M26" s="185">
        <f>M25+M18+M11</f>
        <v>16</v>
      </c>
      <c r="N26" s="185">
        <f>N25+N18+N11</f>
        <v>12</v>
      </c>
      <c r="O26" s="185">
        <f>O25+O18+O11</f>
        <v>19</v>
      </c>
      <c r="P26" s="185">
        <f>P25+P18+P11</f>
        <v>15</v>
      </c>
      <c r="Q26" s="185">
        <f>Q25+Q18+Q11</f>
        <v>11</v>
      </c>
      <c r="R26" s="185">
        <f>R25+R18+R11</f>
        <v>14</v>
      </c>
      <c r="S26" s="185">
        <f>S25+S18+S11</f>
        <v>15</v>
      </c>
      <c r="T26" s="185">
        <f>T25+T18+T11</f>
        <v>17</v>
      </c>
      <c r="U26" s="185">
        <f>U25+U18+U11</f>
        <v>4</v>
      </c>
      <c r="V26" s="185">
        <f>V25+V18+V11</f>
        <v>3</v>
      </c>
      <c r="W26" s="185">
        <f>W25+W18+W11</f>
        <v>2</v>
      </c>
      <c r="X26" s="185">
        <f>X25+X18+X11</f>
        <v>0</v>
      </c>
      <c r="Y26" s="185">
        <f>Y25+Y18+Y11</f>
        <v>2</v>
      </c>
      <c r="Z26" s="185">
        <f>Z25+Z18+Z11</f>
        <v>0</v>
      </c>
      <c r="AA26" s="186">
        <f>SUM(E26:Z26)</f>
        <v>240</v>
      </c>
    </row>
    <row r="27" spans="1:27" s="112" customFormat="1" ht="15.75" customHeight="1">
      <c r="A27" s="370" t="s">
        <v>753</v>
      </c>
      <c r="B27" s="371" t="s">
        <v>381</v>
      </c>
      <c r="C27" s="67">
        <v>20</v>
      </c>
      <c r="D27" s="67" t="s">
        <v>351</v>
      </c>
      <c r="E27" s="185">
        <v>6</v>
      </c>
      <c r="F27" s="185">
        <v>4</v>
      </c>
      <c r="G27" s="185">
        <v>2</v>
      </c>
      <c r="H27" s="185">
        <v>0</v>
      </c>
      <c r="I27" s="185">
        <v>0</v>
      </c>
      <c r="J27" s="185">
        <v>0</v>
      </c>
      <c r="K27" s="185">
        <v>0</v>
      </c>
      <c r="L27" s="185">
        <v>0</v>
      </c>
      <c r="M27" s="185">
        <v>1</v>
      </c>
      <c r="N27" s="185">
        <v>2</v>
      </c>
      <c r="O27" s="185">
        <v>2</v>
      </c>
      <c r="P27" s="185">
        <v>1</v>
      </c>
      <c r="Q27" s="185">
        <v>1</v>
      </c>
      <c r="R27" s="185">
        <v>1</v>
      </c>
      <c r="S27" s="185">
        <v>1</v>
      </c>
      <c r="T27" s="185">
        <v>0</v>
      </c>
      <c r="U27" s="185">
        <v>0</v>
      </c>
      <c r="V27" s="185">
        <v>1</v>
      </c>
      <c r="W27" s="185">
        <v>1</v>
      </c>
      <c r="X27" s="185">
        <v>0</v>
      </c>
      <c r="Y27" s="185">
        <v>0</v>
      </c>
      <c r="Z27" s="185">
        <v>0</v>
      </c>
      <c r="AA27" s="186">
        <f>SUM(E27:Z27)</f>
        <v>23</v>
      </c>
    </row>
    <row r="28" spans="1:27" s="112" customFormat="1" ht="15.75" customHeight="1">
      <c r="A28" s="370"/>
      <c r="B28" s="371"/>
      <c r="C28" s="67">
        <v>21</v>
      </c>
      <c r="D28" s="67" t="s">
        <v>387</v>
      </c>
      <c r="E28" s="185">
        <v>3</v>
      </c>
      <c r="F28" s="185">
        <v>4</v>
      </c>
      <c r="G28" s="185">
        <v>4</v>
      </c>
      <c r="H28" s="185">
        <v>1</v>
      </c>
      <c r="I28" s="185">
        <v>1</v>
      </c>
      <c r="J28" s="185">
        <v>0</v>
      </c>
      <c r="K28" s="185">
        <v>1</v>
      </c>
      <c r="L28" s="185">
        <v>3</v>
      </c>
      <c r="M28" s="185">
        <v>3</v>
      </c>
      <c r="N28" s="185">
        <v>4</v>
      </c>
      <c r="O28" s="185">
        <v>4</v>
      </c>
      <c r="P28" s="185">
        <v>3</v>
      </c>
      <c r="Q28" s="185">
        <v>1</v>
      </c>
      <c r="R28" s="185">
        <v>0</v>
      </c>
      <c r="S28" s="185">
        <v>0</v>
      </c>
      <c r="T28" s="185">
        <v>1</v>
      </c>
      <c r="U28" s="185">
        <v>0</v>
      </c>
      <c r="V28" s="185">
        <v>0</v>
      </c>
      <c r="W28" s="185">
        <v>0</v>
      </c>
      <c r="X28" s="185">
        <v>0</v>
      </c>
      <c r="Y28" s="185">
        <v>0</v>
      </c>
      <c r="Z28" s="185">
        <v>0</v>
      </c>
      <c r="AA28" s="186">
        <f>SUM(E28:Z28)</f>
        <v>33</v>
      </c>
    </row>
    <row r="29" spans="1:27" s="112" customFormat="1" ht="15.75" customHeight="1">
      <c r="A29" s="370"/>
      <c r="B29" s="371"/>
      <c r="C29" s="67">
        <v>22</v>
      </c>
      <c r="D29" s="67" t="s">
        <v>539</v>
      </c>
      <c r="E29" s="185">
        <v>9</v>
      </c>
      <c r="F29" s="185">
        <v>3</v>
      </c>
      <c r="G29" s="185">
        <v>6</v>
      </c>
      <c r="H29" s="185">
        <v>2</v>
      </c>
      <c r="I29" s="185">
        <v>5</v>
      </c>
      <c r="J29" s="185">
        <v>2</v>
      </c>
      <c r="K29" s="185">
        <v>1</v>
      </c>
      <c r="L29" s="185">
        <v>3</v>
      </c>
      <c r="M29" s="185">
        <v>6</v>
      </c>
      <c r="N29" s="185">
        <v>3</v>
      </c>
      <c r="O29" s="185">
        <v>2</v>
      </c>
      <c r="P29" s="185">
        <v>3</v>
      </c>
      <c r="Q29" s="185">
        <v>1</v>
      </c>
      <c r="R29" s="185">
        <v>2</v>
      </c>
      <c r="S29" s="185">
        <v>0</v>
      </c>
      <c r="T29" s="185">
        <v>1</v>
      </c>
      <c r="U29" s="185">
        <v>1</v>
      </c>
      <c r="V29" s="185">
        <v>0</v>
      </c>
      <c r="W29" s="185">
        <v>0</v>
      </c>
      <c r="X29" s="185">
        <v>0</v>
      </c>
      <c r="Y29" s="185">
        <v>0</v>
      </c>
      <c r="Z29" s="185">
        <v>1</v>
      </c>
      <c r="AA29" s="186">
        <f>SUM(E29:Z29)</f>
        <v>51</v>
      </c>
    </row>
    <row r="30" spans="1:27" s="112" customFormat="1" ht="15.75" customHeight="1">
      <c r="A30" s="370"/>
      <c r="B30" s="371"/>
      <c r="C30" s="67">
        <v>23</v>
      </c>
      <c r="D30" s="67" t="s">
        <v>496</v>
      </c>
      <c r="E30" s="185">
        <v>0</v>
      </c>
      <c r="F30" s="185">
        <v>1</v>
      </c>
      <c r="G30" s="185">
        <v>0</v>
      </c>
      <c r="H30" s="185">
        <v>0</v>
      </c>
      <c r="I30" s="185">
        <v>0</v>
      </c>
      <c r="J30" s="185">
        <v>0</v>
      </c>
      <c r="K30" s="185">
        <v>0</v>
      </c>
      <c r="L30" s="185">
        <v>0</v>
      </c>
      <c r="M30" s="185">
        <v>0</v>
      </c>
      <c r="N30" s="185">
        <v>0</v>
      </c>
      <c r="O30" s="185">
        <v>1</v>
      </c>
      <c r="P30" s="185">
        <v>1</v>
      </c>
      <c r="Q30" s="185">
        <v>1</v>
      </c>
      <c r="R30" s="185">
        <v>0</v>
      </c>
      <c r="S30" s="185">
        <v>0</v>
      </c>
      <c r="T30" s="185">
        <v>0</v>
      </c>
      <c r="U30" s="185">
        <v>0</v>
      </c>
      <c r="V30" s="185">
        <v>0</v>
      </c>
      <c r="W30" s="185">
        <v>0</v>
      </c>
      <c r="X30" s="185">
        <v>0</v>
      </c>
      <c r="Y30" s="185">
        <v>0</v>
      </c>
      <c r="Z30" s="185">
        <v>0</v>
      </c>
      <c r="AA30" s="186">
        <f>SUM(E30:Z30)</f>
        <v>4</v>
      </c>
    </row>
    <row r="31" spans="1:27" s="112" customFormat="1" ht="15.75" customHeight="1">
      <c r="A31" s="370"/>
      <c r="B31" s="371"/>
      <c r="C31" s="366" t="s">
        <v>692</v>
      </c>
      <c r="D31" s="367"/>
      <c r="E31" s="185">
        <f>SUM(E27:E30)</f>
        <v>18</v>
      </c>
      <c r="F31" s="185">
        <f>SUM(F27:F30)</f>
        <v>12</v>
      </c>
      <c r="G31" s="185">
        <f>SUM(G27:G30)</f>
        <v>12</v>
      </c>
      <c r="H31" s="185">
        <f>SUM(H27:H30)</f>
        <v>3</v>
      </c>
      <c r="I31" s="185">
        <f>SUM(I27:I30)</f>
        <v>6</v>
      </c>
      <c r="J31" s="185">
        <f>SUM(J27:J30)</f>
        <v>2</v>
      </c>
      <c r="K31" s="185">
        <f>SUM(K27:K30)</f>
        <v>2</v>
      </c>
      <c r="L31" s="185">
        <f>SUM(L27:L30)</f>
        <v>6</v>
      </c>
      <c r="M31" s="185">
        <f>SUM(M27:M30)</f>
        <v>10</v>
      </c>
      <c r="N31" s="185">
        <f>SUM(N27:N30)</f>
        <v>9</v>
      </c>
      <c r="O31" s="185">
        <f>SUM(O27:O30)</f>
        <v>9</v>
      </c>
      <c r="P31" s="185">
        <f>SUM(P27:P30)</f>
        <v>8</v>
      </c>
      <c r="Q31" s="185">
        <f>SUM(Q27:Q30)</f>
        <v>4</v>
      </c>
      <c r="R31" s="185">
        <f>SUM(R27:R30)</f>
        <v>3</v>
      </c>
      <c r="S31" s="185">
        <f>SUM(S27:S30)</f>
        <v>1</v>
      </c>
      <c r="T31" s="185">
        <f>SUM(T27:T30)</f>
        <v>2</v>
      </c>
      <c r="U31" s="185">
        <f>SUM(U27:U30)</f>
        <v>1</v>
      </c>
      <c r="V31" s="185">
        <f>SUM(V27:V30)</f>
        <v>1</v>
      </c>
      <c r="W31" s="185">
        <f>SUM(W27:W30)</f>
        <v>1</v>
      </c>
      <c r="X31" s="185">
        <f>SUM(X27:X30)</f>
        <v>0</v>
      </c>
      <c r="Y31" s="185">
        <f>SUM(Y27:Y30)</f>
        <v>0</v>
      </c>
      <c r="Z31" s="185">
        <f>SUM(Z27:Z30)</f>
        <v>1</v>
      </c>
      <c r="AA31" s="186">
        <f>SUM(E31:Z31)</f>
        <v>111</v>
      </c>
    </row>
    <row r="32" spans="1:27" s="112" customFormat="1" ht="15.75" customHeight="1">
      <c r="A32" s="370"/>
      <c r="B32" s="371" t="s">
        <v>358</v>
      </c>
      <c r="C32" s="67">
        <v>24</v>
      </c>
      <c r="D32" s="67" t="s">
        <v>314</v>
      </c>
      <c r="E32" s="185">
        <v>7</v>
      </c>
      <c r="F32" s="185">
        <v>3</v>
      </c>
      <c r="G32" s="185">
        <v>2</v>
      </c>
      <c r="H32" s="185">
        <v>1</v>
      </c>
      <c r="I32" s="185">
        <v>1</v>
      </c>
      <c r="J32" s="185">
        <v>2</v>
      </c>
      <c r="K32" s="185">
        <v>2</v>
      </c>
      <c r="L32" s="185">
        <v>0</v>
      </c>
      <c r="M32" s="185">
        <v>0</v>
      </c>
      <c r="N32" s="185">
        <v>1</v>
      </c>
      <c r="O32" s="185">
        <v>2</v>
      </c>
      <c r="P32" s="185">
        <v>1</v>
      </c>
      <c r="Q32" s="185">
        <v>2</v>
      </c>
      <c r="R32" s="185">
        <v>1</v>
      </c>
      <c r="S32" s="185">
        <v>1</v>
      </c>
      <c r="T32" s="185">
        <v>4</v>
      </c>
      <c r="U32" s="185">
        <v>0</v>
      </c>
      <c r="V32" s="185">
        <v>0</v>
      </c>
      <c r="W32" s="185">
        <v>0</v>
      </c>
      <c r="X32" s="185">
        <v>0</v>
      </c>
      <c r="Y32" s="185">
        <v>0</v>
      </c>
      <c r="Z32" s="185">
        <v>0</v>
      </c>
      <c r="AA32" s="186">
        <f>SUM(E32:Z32)</f>
        <v>30</v>
      </c>
    </row>
    <row r="33" spans="1:27" s="112" customFormat="1" ht="15.75" customHeight="1">
      <c r="A33" s="370"/>
      <c r="B33" s="371"/>
      <c r="C33" s="67">
        <v>25</v>
      </c>
      <c r="D33" s="67" t="s">
        <v>468</v>
      </c>
      <c r="E33" s="185">
        <v>0</v>
      </c>
      <c r="F33" s="185">
        <v>1</v>
      </c>
      <c r="G33" s="185">
        <v>1</v>
      </c>
      <c r="H33" s="185">
        <v>2</v>
      </c>
      <c r="I33" s="185">
        <v>0</v>
      </c>
      <c r="J33" s="185">
        <v>1</v>
      </c>
      <c r="K33" s="185">
        <v>6</v>
      </c>
      <c r="L33" s="185">
        <v>3</v>
      </c>
      <c r="M33" s="185">
        <v>1</v>
      </c>
      <c r="N33" s="185">
        <v>4</v>
      </c>
      <c r="O33" s="185">
        <v>4</v>
      </c>
      <c r="P33" s="185">
        <v>4</v>
      </c>
      <c r="Q33" s="185">
        <v>3</v>
      </c>
      <c r="R33" s="185">
        <v>2</v>
      </c>
      <c r="S33" s="185">
        <v>2</v>
      </c>
      <c r="T33" s="185">
        <v>0</v>
      </c>
      <c r="U33" s="185">
        <v>2</v>
      </c>
      <c r="V33" s="185">
        <v>0</v>
      </c>
      <c r="W33" s="185">
        <v>0</v>
      </c>
      <c r="X33" s="185">
        <v>0</v>
      </c>
      <c r="Y33" s="185">
        <v>0</v>
      </c>
      <c r="Z33" s="185">
        <v>0</v>
      </c>
      <c r="AA33" s="186">
        <f>SUM(E33:Z33)</f>
        <v>36</v>
      </c>
    </row>
    <row r="34" spans="1:27" s="112" customFormat="1" ht="15.75" customHeight="1">
      <c r="A34" s="370"/>
      <c r="B34" s="371"/>
      <c r="C34" s="67">
        <v>26</v>
      </c>
      <c r="D34" s="76" t="s">
        <v>362</v>
      </c>
      <c r="E34" s="185">
        <v>2</v>
      </c>
      <c r="F34" s="185">
        <v>2</v>
      </c>
      <c r="G34" s="185">
        <v>0</v>
      </c>
      <c r="H34" s="185">
        <v>1</v>
      </c>
      <c r="I34" s="185">
        <v>0</v>
      </c>
      <c r="J34" s="185">
        <v>0</v>
      </c>
      <c r="K34" s="185">
        <v>0</v>
      </c>
      <c r="L34" s="185">
        <v>3</v>
      </c>
      <c r="M34" s="185">
        <v>1</v>
      </c>
      <c r="N34" s="185">
        <v>0</v>
      </c>
      <c r="O34" s="185">
        <v>0</v>
      </c>
      <c r="P34" s="185">
        <v>2</v>
      </c>
      <c r="Q34" s="185">
        <v>0</v>
      </c>
      <c r="R34" s="185">
        <v>0</v>
      </c>
      <c r="S34" s="185">
        <v>0</v>
      </c>
      <c r="T34" s="185">
        <v>0</v>
      </c>
      <c r="U34" s="185">
        <v>0</v>
      </c>
      <c r="V34" s="185">
        <v>1</v>
      </c>
      <c r="W34" s="185">
        <v>0</v>
      </c>
      <c r="X34" s="185">
        <v>0</v>
      </c>
      <c r="Y34" s="185">
        <v>0</v>
      </c>
      <c r="Z34" s="185">
        <v>0</v>
      </c>
      <c r="AA34" s="186">
        <f>SUM(E34:Z34)</f>
        <v>12</v>
      </c>
    </row>
    <row r="35" spans="1:27" s="112" customFormat="1" ht="15.75" customHeight="1">
      <c r="A35" s="370"/>
      <c r="B35" s="371"/>
      <c r="C35" s="67">
        <v>27</v>
      </c>
      <c r="D35" s="67" t="s">
        <v>485</v>
      </c>
      <c r="E35" s="185">
        <v>5</v>
      </c>
      <c r="F35" s="185">
        <v>6</v>
      </c>
      <c r="G35" s="185">
        <v>3</v>
      </c>
      <c r="H35" s="185">
        <v>2</v>
      </c>
      <c r="I35" s="185">
        <v>1</v>
      </c>
      <c r="J35" s="185">
        <v>2</v>
      </c>
      <c r="K35" s="185">
        <v>3</v>
      </c>
      <c r="L35" s="185">
        <v>4</v>
      </c>
      <c r="M35" s="185">
        <v>2</v>
      </c>
      <c r="N35" s="185">
        <v>3</v>
      </c>
      <c r="O35" s="185">
        <v>2</v>
      </c>
      <c r="P35" s="185">
        <v>3</v>
      </c>
      <c r="Q35" s="185">
        <v>0</v>
      </c>
      <c r="R35" s="185">
        <v>2</v>
      </c>
      <c r="S35" s="185">
        <v>2</v>
      </c>
      <c r="T35" s="185">
        <v>1</v>
      </c>
      <c r="U35" s="185">
        <v>0</v>
      </c>
      <c r="V35" s="185">
        <v>0</v>
      </c>
      <c r="W35" s="185">
        <v>0</v>
      </c>
      <c r="X35" s="185">
        <v>0</v>
      </c>
      <c r="Y35" s="185">
        <v>0</v>
      </c>
      <c r="Z35" s="185">
        <v>0</v>
      </c>
      <c r="AA35" s="186">
        <f>SUM(E35:Z35)</f>
        <v>41</v>
      </c>
    </row>
    <row r="36" spans="1:27" s="112" customFormat="1" ht="15.75" customHeight="1">
      <c r="A36" s="370"/>
      <c r="B36" s="371"/>
      <c r="C36" s="67">
        <v>28</v>
      </c>
      <c r="D36" s="67" t="s">
        <v>371</v>
      </c>
      <c r="E36" s="185">
        <v>2</v>
      </c>
      <c r="F36" s="185">
        <v>0</v>
      </c>
      <c r="G36" s="185">
        <v>0</v>
      </c>
      <c r="H36" s="185">
        <v>0</v>
      </c>
      <c r="I36" s="185">
        <v>0</v>
      </c>
      <c r="J36" s="185">
        <v>1</v>
      </c>
      <c r="K36" s="185">
        <v>0</v>
      </c>
      <c r="L36" s="185">
        <v>1</v>
      </c>
      <c r="M36" s="185">
        <v>0</v>
      </c>
      <c r="N36" s="185">
        <v>0</v>
      </c>
      <c r="O36" s="185">
        <v>0</v>
      </c>
      <c r="P36" s="185">
        <v>1</v>
      </c>
      <c r="Q36" s="185">
        <v>1</v>
      </c>
      <c r="R36" s="185">
        <v>1</v>
      </c>
      <c r="S36" s="185">
        <v>0</v>
      </c>
      <c r="T36" s="185">
        <v>0</v>
      </c>
      <c r="U36" s="185">
        <v>0</v>
      </c>
      <c r="V36" s="185">
        <v>0</v>
      </c>
      <c r="W36" s="185">
        <v>0</v>
      </c>
      <c r="X36" s="185">
        <v>0</v>
      </c>
      <c r="Y36" s="185">
        <v>0</v>
      </c>
      <c r="Z36" s="185">
        <v>0</v>
      </c>
      <c r="AA36" s="186">
        <f>SUM(E36:Z36)</f>
        <v>7</v>
      </c>
    </row>
    <row r="37" spans="1:27" s="112" customFormat="1" ht="15.75" customHeight="1">
      <c r="A37" s="370"/>
      <c r="B37" s="371"/>
      <c r="C37" s="366" t="s">
        <v>692</v>
      </c>
      <c r="D37" s="367"/>
      <c r="E37" s="185">
        <f>SUM(E32:E36)</f>
        <v>16</v>
      </c>
      <c r="F37" s="185">
        <f>SUM(F32:F36)</f>
        <v>12</v>
      </c>
      <c r="G37" s="185">
        <f>SUM(G32:G36)</f>
        <v>6</v>
      </c>
      <c r="H37" s="185">
        <f>SUM(H32:H36)</f>
        <v>6</v>
      </c>
      <c r="I37" s="185">
        <f>SUM(I32:I36)</f>
        <v>2</v>
      </c>
      <c r="J37" s="185">
        <f>SUM(J32:J36)</f>
        <v>6</v>
      </c>
      <c r="K37" s="185">
        <f>SUM(K32:K36)</f>
        <v>11</v>
      </c>
      <c r="L37" s="185">
        <f>SUM(L32:L36)</f>
        <v>11</v>
      </c>
      <c r="M37" s="185">
        <f>SUM(M32:M36)</f>
        <v>4</v>
      </c>
      <c r="N37" s="185">
        <f>SUM(N32:N36)</f>
        <v>8</v>
      </c>
      <c r="O37" s="185">
        <f>SUM(O32:O36)</f>
        <v>8</v>
      </c>
      <c r="P37" s="185">
        <f>SUM(P32:P36)</f>
        <v>11</v>
      </c>
      <c r="Q37" s="185">
        <f>SUM(Q32:Q36)</f>
        <v>6</v>
      </c>
      <c r="R37" s="185">
        <f>SUM(R32:R36)</f>
        <v>6</v>
      </c>
      <c r="S37" s="185">
        <f>SUM(S32:S36)</f>
        <v>5</v>
      </c>
      <c r="T37" s="185">
        <f>SUM(T32:T36)</f>
        <v>5</v>
      </c>
      <c r="U37" s="185">
        <f>SUM(U32:U36)</f>
        <v>2</v>
      </c>
      <c r="V37" s="185">
        <f>SUM(V32:V36)</f>
        <v>1</v>
      </c>
      <c r="W37" s="185">
        <f>SUM(W32:W36)</f>
        <v>0</v>
      </c>
      <c r="X37" s="185">
        <f>SUM(X32:X36)</f>
        <v>0</v>
      </c>
      <c r="Y37" s="185">
        <f>SUM(Y32:Y36)</f>
        <v>0</v>
      </c>
      <c r="Z37" s="185">
        <f>SUM(Z32:Z36)</f>
        <v>0</v>
      </c>
      <c r="AA37" s="186">
        <f>SUM(E37:Z37)</f>
        <v>126</v>
      </c>
    </row>
    <row r="38" spans="1:27" s="112" customFormat="1" ht="15.75" customHeight="1">
      <c r="A38" s="370"/>
      <c r="B38" s="371" t="s">
        <v>341</v>
      </c>
      <c r="C38" s="67">
        <v>29</v>
      </c>
      <c r="D38" s="67" t="s">
        <v>391</v>
      </c>
      <c r="E38" s="185">
        <v>3</v>
      </c>
      <c r="F38" s="185">
        <v>1</v>
      </c>
      <c r="G38" s="185">
        <v>1</v>
      </c>
      <c r="H38" s="185">
        <v>0</v>
      </c>
      <c r="I38" s="185">
        <v>1</v>
      </c>
      <c r="J38" s="185">
        <v>2</v>
      </c>
      <c r="K38" s="185">
        <v>1</v>
      </c>
      <c r="L38" s="185">
        <v>1</v>
      </c>
      <c r="M38" s="185">
        <v>0</v>
      </c>
      <c r="N38" s="185">
        <v>0</v>
      </c>
      <c r="O38" s="185">
        <v>1</v>
      </c>
      <c r="P38" s="185">
        <v>0</v>
      </c>
      <c r="Q38" s="185">
        <v>3</v>
      </c>
      <c r="R38" s="185">
        <v>1</v>
      </c>
      <c r="S38" s="185">
        <v>0</v>
      </c>
      <c r="T38" s="185">
        <v>0</v>
      </c>
      <c r="U38" s="185">
        <v>0</v>
      </c>
      <c r="V38" s="185">
        <v>1</v>
      </c>
      <c r="W38" s="185">
        <v>0</v>
      </c>
      <c r="X38" s="185">
        <v>0</v>
      </c>
      <c r="Y38" s="185">
        <v>0</v>
      </c>
      <c r="Z38" s="185">
        <v>0</v>
      </c>
      <c r="AA38" s="186">
        <f>SUM(E38:Z38)</f>
        <v>16</v>
      </c>
    </row>
    <row r="39" spans="1:27" s="112" customFormat="1" ht="15.75" customHeight="1">
      <c r="A39" s="370"/>
      <c r="B39" s="371"/>
      <c r="C39" s="67">
        <v>30</v>
      </c>
      <c r="D39" s="67" t="s">
        <v>354</v>
      </c>
      <c r="E39" s="185">
        <v>9</v>
      </c>
      <c r="F39" s="185">
        <v>7</v>
      </c>
      <c r="G39" s="185">
        <v>3</v>
      </c>
      <c r="H39" s="185">
        <v>1</v>
      </c>
      <c r="I39" s="185">
        <v>0</v>
      </c>
      <c r="J39" s="185">
        <v>1</v>
      </c>
      <c r="K39" s="185">
        <v>2</v>
      </c>
      <c r="L39" s="185">
        <v>1</v>
      </c>
      <c r="M39" s="185">
        <v>1</v>
      </c>
      <c r="N39" s="185">
        <v>3</v>
      </c>
      <c r="O39" s="185">
        <v>2</v>
      </c>
      <c r="P39" s="185">
        <v>1</v>
      </c>
      <c r="Q39" s="185">
        <v>1</v>
      </c>
      <c r="R39" s="185">
        <v>2</v>
      </c>
      <c r="S39" s="185">
        <v>0</v>
      </c>
      <c r="T39" s="185">
        <v>1</v>
      </c>
      <c r="U39" s="185">
        <v>0</v>
      </c>
      <c r="V39" s="185">
        <v>2</v>
      </c>
      <c r="W39" s="185">
        <v>0</v>
      </c>
      <c r="X39" s="185">
        <v>0</v>
      </c>
      <c r="Y39" s="185">
        <v>0</v>
      </c>
      <c r="Z39" s="185">
        <v>0</v>
      </c>
      <c r="AA39" s="186">
        <f>SUM(E39:Z39)</f>
        <v>37</v>
      </c>
    </row>
    <row r="40" spans="1:27" s="112" customFormat="1" ht="15.75" customHeight="1">
      <c r="A40" s="370"/>
      <c r="B40" s="371"/>
      <c r="C40" s="67">
        <v>31</v>
      </c>
      <c r="D40" s="67" t="s">
        <v>406</v>
      </c>
      <c r="E40" s="185">
        <v>2</v>
      </c>
      <c r="F40" s="185">
        <v>1</v>
      </c>
      <c r="G40" s="185">
        <v>1</v>
      </c>
      <c r="H40" s="185">
        <v>0</v>
      </c>
      <c r="I40" s="185">
        <v>0</v>
      </c>
      <c r="J40" s="185">
        <v>1</v>
      </c>
      <c r="K40" s="185">
        <v>0</v>
      </c>
      <c r="L40" s="185">
        <v>0</v>
      </c>
      <c r="M40" s="185">
        <v>1</v>
      </c>
      <c r="N40" s="185">
        <v>0</v>
      </c>
      <c r="O40" s="185">
        <v>0</v>
      </c>
      <c r="P40" s="185">
        <v>0</v>
      </c>
      <c r="Q40" s="185">
        <v>1</v>
      </c>
      <c r="R40" s="185">
        <v>0</v>
      </c>
      <c r="S40" s="185">
        <v>0</v>
      </c>
      <c r="T40" s="185">
        <v>1</v>
      </c>
      <c r="U40" s="185">
        <v>0</v>
      </c>
      <c r="V40" s="185">
        <v>0</v>
      </c>
      <c r="W40" s="185">
        <v>0</v>
      </c>
      <c r="X40" s="185">
        <v>0</v>
      </c>
      <c r="Y40" s="185">
        <v>0</v>
      </c>
      <c r="Z40" s="185">
        <v>0</v>
      </c>
      <c r="AA40" s="186">
        <f>SUM(E40:Z40)</f>
        <v>8</v>
      </c>
    </row>
    <row r="41" spans="1:27" s="112" customFormat="1" ht="15.75" customHeight="1">
      <c r="A41" s="370"/>
      <c r="B41" s="371"/>
      <c r="C41" s="67">
        <v>32</v>
      </c>
      <c r="D41" s="67" t="s">
        <v>649</v>
      </c>
      <c r="E41" s="185">
        <v>6</v>
      </c>
      <c r="F41" s="185">
        <v>3</v>
      </c>
      <c r="G41" s="185">
        <v>2</v>
      </c>
      <c r="H41" s="185">
        <v>1</v>
      </c>
      <c r="I41" s="185">
        <v>0</v>
      </c>
      <c r="J41" s="185">
        <v>0</v>
      </c>
      <c r="K41" s="185">
        <v>0</v>
      </c>
      <c r="L41" s="185">
        <v>0</v>
      </c>
      <c r="M41" s="185">
        <v>1</v>
      </c>
      <c r="N41" s="185">
        <v>2</v>
      </c>
      <c r="O41" s="185">
        <v>0</v>
      </c>
      <c r="P41" s="185">
        <v>1</v>
      </c>
      <c r="Q41" s="185">
        <v>0</v>
      </c>
      <c r="R41" s="185">
        <v>2</v>
      </c>
      <c r="S41" s="185">
        <v>1</v>
      </c>
      <c r="T41" s="185">
        <v>0</v>
      </c>
      <c r="U41" s="185">
        <v>0</v>
      </c>
      <c r="V41" s="185">
        <v>0</v>
      </c>
      <c r="W41" s="185">
        <v>0</v>
      </c>
      <c r="X41" s="185">
        <v>0</v>
      </c>
      <c r="Y41" s="185">
        <v>0</v>
      </c>
      <c r="Z41" s="185">
        <v>0</v>
      </c>
      <c r="AA41" s="186">
        <f>SUM(E41:Z41)</f>
        <v>19</v>
      </c>
    </row>
    <row r="42" spans="1:27" s="112" customFormat="1" ht="15.75" customHeight="1">
      <c r="A42" s="370"/>
      <c r="B42" s="371"/>
      <c r="C42" s="67">
        <v>33</v>
      </c>
      <c r="D42" s="67" t="s">
        <v>339</v>
      </c>
      <c r="E42" s="185">
        <v>9</v>
      </c>
      <c r="F42" s="185">
        <v>1</v>
      </c>
      <c r="G42" s="185">
        <v>0</v>
      </c>
      <c r="H42" s="185">
        <v>0</v>
      </c>
      <c r="I42" s="185">
        <v>0</v>
      </c>
      <c r="J42" s="185">
        <v>0</v>
      </c>
      <c r="K42" s="185">
        <v>0</v>
      </c>
      <c r="L42" s="185">
        <v>1</v>
      </c>
      <c r="M42" s="185">
        <v>0</v>
      </c>
      <c r="N42" s="185">
        <v>1</v>
      </c>
      <c r="O42" s="185">
        <v>0</v>
      </c>
      <c r="P42" s="185">
        <v>1</v>
      </c>
      <c r="Q42" s="185">
        <v>0</v>
      </c>
      <c r="R42" s="185">
        <v>0</v>
      </c>
      <c r="S42" s="185">
        <v>1</v>
      </c>
      <c r="T42" s="185">
        <v>0</v>
      </c>
      <c r="U42" s="185">
        <v>0</v>
      </c>
      <c r="V42" s="185">
        <v>1</v>
      </c>
      <c r="W42" s="185">
        <v>0</v>
      </c>
      <c r="X42" s="185">
        <v>0</v>
      </c>
      <c r="Y42" s="185">
        <v>0</v>
      </c>
      <c r="Z42" s="185">
        <v>0</v>
      </c>
      <c r="AA42" s="186">
        <f>SUM(E42:Z42)</f>
        <v>15</v>
      </c>
    </row>
    <row r="43" spans="1:27" s="112" customFormat="1" ht="15.75" customHeight="1">
      <c r="A43" s="370"/>
      <c r="B43" s="371"/>
      <c r="C43" s="366" t="s">
        <v>692</v>
      </c>
      <c r="D43" s="367"/>
      <c r="E43" s="185">
        <f>SUM(E38:E42)</f>
        <v>29</v>
      </c>
      <c r="F43" s="185">
        <f>SUM(F38:F42)</f>
        <v>13</v>
      </c>
      <c r="G43" s="185">
        <f>SUM(G38:G42)</f>
        <v>7</v>
      </c>
      <c r="H43" s="185">
        <f>SUM(H38:H42)</f>
        <v>2</v>
      </c>
      <c r="I43" s="185">
        <f>SUM(I38:I42)</f>
        <v>1</v>
      </c>
      <c r="J43" s="185">
        <f>SUM(J38:J42)</f>
        <v>4</v>
      </c>
      <c r="K43" s="185">
        <f>SUM(K38:K42)</f>
        <v>3</v>
      </c>
      <c r="L43" s="185">
        <f>SUM(L38:L42)</f>
        <v>3</v>
      </c>
      <c r="M43" s="185">
        <f>SUM(M38:M42)</f>
        <v>3</v>
      </c>
      <c r="N43" s="185">
        <f>SUM(N38:N42)</f>
        <v>6</v>
      </c>
      <c r="O43" s="185">
        <f>SUM(O38:O42)</f>
        <v>3</v>
      </c>
      <c r="P43" s="185">
        <f>SUM(P38:P42)</f>
        <v>3</v>
      </c>
      <c r="Q43" s="185">
        <f>SUM(Q38:Q42)</f>
        <v>5</v>
      </c>
      <c r="R43" s="185">
        <f>SUM(R38:R42)</f>
        <v>5</v>
      </c>
      <c r="S43" s="185">
        <f>SUM(S38:S42)</f>
        <v>2</v>
      </c>
      <c r="T43" s="185">
        <f>SUM(T38:T42)</f>
        <v>2</v>
      </c>
      <c r="U43" s="185">
        <f>SUM(U38:U42)</f>
        <v>0</v>
      </c>
      <c r="V43" s="185">
        <f>SUM(V38:V42)</f>
        <v>4</v>
      </c>
      <c r="W43" s="185">
        <f>SUM(W38:W42)</f>
        <v>0</v>
      </c>
      <c r="X43" s="185">
        <f>SUM(X38:X42)</f>
        <v>0</v>
      </c>
      <c r="Y43" s="185">
        <f>SUM(Y38:Y42)</f>
        <v>0</v>
      </c>
      <c r="Z43" s="185">
        <f>SUM(Z38:Z42)</f>
        <v>0</v>
      </c>
      <c r="AA43" s="186">
        <f>SUM(E43:Z43)</f>
        <v>95</v>
      </c>
    </row>
    <row r="44" spans="1:27" s="112" customFormat="1" ht="15.75" customHeight="1">
      <c r="A44" s="370"/>
      <c r="B44" s="371" t="s">
        <v>396</v>
      </c>
      <c r="C44" s="67">
        <v>34</v>
      </c>
      <c r="D44" s="67" t="s">
        <v>634</v>
      </c>
      <c r="E44" s="185">
        <v>0</v>
      </c>
      <c r="F44" s="185">
        <v>0</v>
      </c>
      <c r="G44" s="185">
        <v>0</v>
      </c>
      <c r="H44" s="185">
        <v>0</v>
      </c>
      <c r="I44" s="185">
        <v>0</v>
      </c>
      <c r="J44" s="185">
        <v>0</v>
      </c>
      <c r="K44" s="185">
        <v>0</v>
      </c>
      <c r="L44" s="185">
        <v>0</v>
      </c>
      <c r="M44" s="185">
        <v>0</v>
      </c>
      <c r="N44" s="185">
        <v>1</v>
      </c>
      <c r="O44" s="185">
        <v>0</v>
      </c>
      <c r="P44" s="185">
        <v>1</v>
      </c>
      <c r="Q44" s="185">
        <v>0</v>
      </c>
      <c r="R44" s="185">
        <v>0</v>
      </c>
      <c r="S44" s="185">
        <v>0</v>
      </c>
      <c r="T44" s="185">
        <v>0</v>
      </c>
      <c r="U44" s="185">
        <v>0</v>
      </c>
      <c r="V44" s="185">
        <v>0</v>
      </c>
      <c r="W44" s="185">
        <v>0</v>
      </c>
      <c r="X44" s="185">
        <v>0</v>
      </c>
      <c r="Y44" s="185">
        <v>0</v>
      </c>
      <c r="Z44" s="185">
        <v>0</v>
      </c>
      <c r="AA44" s="186">
        <f>SUM(E44:Z44)</f>
        <v>2</v>
      </c>
    </row>
    <row r="45" spans="1:27" s="112" customFormat="1" ht="15.75" customHeight="1">
      <c r="A45" s="370"/>
      <c r="B45" s="371"/>
      <c r="C45" s="67">
        <v>35</v>
      </c>
      <c r="D45" s="67" t="s">
        <v>456</v>
      </c>
      <c r="E45" s="185">
        <v>0</v>
      </c>
      <c r="F45" s="185">
        <v>0</v>
      </c>
      <c r="G45" s="185">
        <v>0</v>
      </c>
      <c r="H45" s="185">
        <v>0</v>
      </c>
      <c r="I45" s="185">
        <v>0</v>
      </c>
      <c r="J45" s="185">
        <v>0</v>
      </c>
      <c r="K45" s="185">
        <v>0</v>
      </c>
      <c r="L45" s="185">
        <v>0</v>
      </c>
      <c r="M45" s="185">
        <v>0</v>
      </c>
      <c r="N45" s="185">
        <v>0</v>
      </c>
      <c r="O45" s="185">
        <v>1</v>
      </c>
      <c r="P45" s="185">
        <v>0</v>
      </c>
      <c r="Q45" s="185">
        <v>0</v>
      </c>
      <c r="R45" s="185">
        <v>1</v>
      </c>
      <c r="S45" s="185">
        <v>1</v>
      </c>
      <c r="T45" s="185">
        <v>1</v>
      </c>
      <c r="U45" s="185">
        <v>0</v>
      </c>
      <c r="V45" s="185">
        <v>0</v>
      </c>
      <c r="W45" s="185">
        <v>0</v>
      </c>
      <c r="X45" s="185">
        <v>1</v>
      </c>
      <c r="Y45" s="185">
        <v>0</v>
      </c>
      <c r="Z45" s="185">
        <v>0</v>
      </c>
      <c r="AA45" s="186">
        <f>SUM(E45:Z45)</f>
        <v>5</v>
      </c>
    </row>
    <row r="46" spans="1:27" s="112" customFormat="1" ht="15.75" customHeight="1">
      <c r="A46" s="370"/>
      <c r="B46" s="371"/>
      <c r="C46" s="67">
        <v>36</v>
      </c>
      <c r="D46" s="67" t="s">
        <v>481</v>
      </c>
      <c r="E46" s="185">
        <v>4</v>
      </c>
      <c r="F46" s="185">
        <v>1</v>
      </c>
      <c r="G46" s="185">
        <v>2</v>
      </c>
      <c r="H46" s="185">
        <v>1</v>
      </c>
      <c r="I46" s="185">
        <v>0</v>
      </c>
      <c r="J46" s="185">
        <v>0</v>
      </c>
      <c r="K46" s="185">
        <v>0</v>
      </c>
      <c r="L46" s="185">
        <v>2</v>
      </c>
      <c r="M46" s="185">
        <v>1</v>
      </c>
      <c r="N46" s="185">
        <v>0</v>
      </c>
      <c r="O46" s="185">
        <v>0</v>
      </c>
      <c r="P46" s="185">
        <v>0</v>
      </c>
      <c r="Q46" s="185">
        <v>0</v>
      </c>
      <c r="R46" s="185">
        <v>1</v>
      </c>
      <c r="S46" s="185">
        <v>0</v>
      </c>
      <c r="T46" s="185">
        <v>0</v>
      </c>
      <c r="U46" s="185">
        <v>0</v>
      </c>
      <c r="V46" s="185">
        <v>0</v>
      </c>
      <c r="W46" s="185">
        <v>0</v>
      </c>
      <c r="X46" s="185">
        <v>0</v>
      </c>
      <c r="Y46" s="185">
        <v>0</v>
      </c>
      <c r="Z46" s="185">
        <v>0</v>
      </c>
      <c r="AA46" s="186">
        <f>SUM(E46:Z46)</f>
        <v>12</v>
      </c>
    </row>
    <row r="47" spans="1:27" s="112" customFormat="1" ht="15.75" customHeight="1">
      <c r="A47" s="370"/>
      <c r="B47" s="371"/>
      <c r="C47" s="67">
        <v>37</v>
      </c>
      <c r="D47" s="67" t="s">
        <v>463</v>
      </c>
      <c r="E47" s="185">
        <v>4</v>
      </c>
      <c r="F47" s="185">
        <v>0</v>
      </c>
      <c r="G47" s="185">
        <v>0</v>
      </c>
      <c r="H47" s="185">
        <v>0</v>
      </c>
      <c r="I47" s="185">
        <v>0</v>
      </c>
      <c r="J47" s="185">
        <v>0</v>
      </c>
      <c r="K47" s="185">
        <v>0</v>
      </c>
      <c r="L47" s="185">
        <v>1</v>
      </c>
      <c r="M47" s="185">
        <v>1</v>
      </c>
      <c r="N47" s="185">
        <v>0</v>
      </c>
      <c r="O47" s="185">
        <v>0</v>
      </c>
      <c r="P47" s="185">
        <v>3</v>
      </c>
      <c r="Q47" s="185">
        <v>0</v>
      </c>
      <c r="R47" s="185">
        <v>0</v>
      </c>
      <c r="S47" s="185">
        <v>0</v>
      </c>
      <c r="T47" s="185">
        <v>2</v>
      </c>
      <c r="U47" s="185">
        <v>0</v>
      </c>
      <c r="V47" s="185">
        <v>0</v>
      </c>
      <c r="W47" s="185">
        <v>0</v>
      </c>
      <c r="X47" s="185">
        <v>0</v>
      </c>
      <c r="Y47" s="185">
        <v>0</v>
      </c>
      <c r="Z47" s="185">
        <v>0</v>
      </c>
      <c r="AA47" s="186">
        <f>SUM(E47:Z47)</f>
        <v>11</v>
      </c>
    </row>
    <row r="48" spans="1:27" s="112" customFormat="1" ht="15.75" customHeight="1">
      <c r="A48" s="370"/>
      <c r="B48" s="371"/>
      <c r="C48" s="67">
        <v>38</v>
      </c>
      <c r="D48" s="67" t="s">
        <v>531</v>
      </c>
      <c r="E48" s="185">
        <v>0</v>
      </c>
      <c r="F48" s="185">
        <v>0</v>
      </c>
      <c r="G48" s="185">
        <v>0</v>
      </c>
      <c r="H48" s="185">
        <v>0</v>
      </c>
      <c r="I48" s="185">
        <v>0</v>
      </c>
      <c r="J48" s="185">
        <v>0</v>
      </c>
      <c r="K48" s="185">
        <v>0</v>
      </c>
      <c r="L48" s="185">
        <v>0</v>
      </c>
      <c r="M48" s="185">
        <v>0</v>
      </c>
      <c r="N48" s="185">
        <v>0</v>
      </c>
      <c r="O48" s="185">
        <v>0</v>
      </c>
      <c r="P48" s="185">
        <v>0</v>
      </c>
      <c r="Q48" s="185">
        <v>0</v>
      </c>
      <c r="R48" s="185">
        <v>0</v>
      </c>
      <c r="S48" s="185">
        <v>0</v>
      </c>
      <c r="T48" s="185">
        <v>1</v>
      </c>
      <c r="U48" s="185">
        <v>0</v>
      </c>
      <c r="V48" s="185">
        <v>0</v>
      </c>
      <c r="W48" s="185">
        <v>0</v>
      </c>
      <c r="X48" s="185">
        <v>0</v>
      </c>
      <c r="Y48" s="185">
        <v>0</v>
      </c>
      <c r="Z48" s="185">
        <v>0</v>
      </c>
      <c r="AA48" s="186">
        <f>SUM(E48:Z48)</f>
        <v>1</v>
      </c>
    </row>
    <row r="49" spans="1:27" s="112" customFormat="1" ht="15.75" customHeight="1">
      <c r="A49" s="370"/>
      <c r="B49" s="371"/>
      <c r="C49" s="366" t="s">
        <v>692</v>
      </c>
      <c r="D49" s="367"/>
      <c r="E49" s="185">
        <f>SUM(E44:E48)</f>
        <v>8</v>
      </c>
      <c r="F49" s="185">
        <f>SUM(F44:F48)</f>
        <v>1</v>
      </c>
      <c r="G49" s="185">
        <f>SUM(G44:G48)</f>
        <v>2</v>
      </c>
      <c r="H49" s="185">
        <f>SUM(H44:H48)</f>
        <v>1</v>
      </c>
      <c r="I49" s="185">
        <f>SUM(I44:I48)</f>
        <v>0</v>
      </c>
      <c r="J49" s="185">
        <f>SUM(J44:J48)</f>
        <v>0</v>
      </c>
      <c r="K49" s="185">
        <f>SUM(K44:K48)</f>
        <v>0</v>
      </c>
      <c r="L49" s="185">
        <f>SUM(L44:L48)</f>
        <v>3</v>
      </c>
      <c r="M49" s="185">
        <f>SUM(M44:M48)</f>
        <v>2</v>
      </c>
      <c r="N49" s="185">
        <f>SUM(N44:N48)</f>
        <v>1</v>
      </c>
      <c r="O49" s="185">
        <f>SUM(O44:O48)</f>
        <v>1</v>
      </c>
      <c r="P49" s="185">
        <f>SUM(P44:P48)</f>
        <v>4</v>
      </c>
      <c r="Q49" s="185">
        <f>SUM(Q44:Q48)</f>
        <v>0</v>
      </c>
      <c r="R49" s="185">
        <f>SUM(R44:R48)</f>
        <v>2</v>
      </c>
      <c r="S49" s="185">
        <f>SUM(S44:S48)</f>
        <v>1</v>
      </c>
      <c r="T49" s="185">
        <f>SUM(T44:T48)</f>
        <v>4</v>
      </c>
      <c r="U49" s="185">
        <f>SUM(U44:U48)</f>
        <v>0</v>
      </c>
      <c r="V49" s="185">
        <f>SUM(V44:V48)</f>
        <v>0</v>
      </c>
      <c r="W49" s="185">
        <f>SUM(W44:W48)</f>
        <v>0</v>
      </c>
      <c r="X49" s="185">
        <f>SUM(X44:X48)</f>
        <v>1</v>
      </c>
      <c r="Y49" s="185">
        <f>SUM(Y44:Y48)</f>
        <v>0</v>
      </c>
      <c r="Z49" s="185">
        <f>SUM(Z44:Z48)</f>
        <v>0</v>
      </c>
      <c r="AA49" s="186">
        <f>SUM(E49:Z49)</f>
        <v>31</v>
      </c>
    </row>
    <row r="50" spans="1:27" s="112" customFormat="1" ht="15.75" customHeight="1">
      <c r="A50" s="370"/>
      <c r="B50" s="368" t="s">
        <v>486</v>
      </c>
      <c r="C50" s="368"/>
      <c r="D50" s="369"/>
      <c r="E50" s="185">
        <f>E49+E43+E37+E31</f>
        <v>71</v>
      </c>
      <c r="F50" s="185">
        <f>F49+F43+F37+F31</f>
        <v>38</v>
      </c>
      <c r="G50" s="185">
        <f>G49+G43+G37+G31</f>
        <v>27</v>
      </c>
      <c r="H50" s="185">
        <f>H49+H43+H37+H31</f>
        <v>12</v>
      </c>
      <c r="I50" s="185">
        <f>I49+I43+I37+I31</f>
        <v>9</v>
      </c>
      <c r="J50" s="185">
        <f>J49+J43+J37+J31</f>
        <v>12</v>
      </c>
      <c r="K50" s="185">
        <f>K49+K43+K37+K31</f>
        <v>16</v>
      </c>
      <c r="L50" s="185">
        <f>L49+L43+L37+L31</f>
        <v>23</v>
      </c>
      <c r="M50" s="185">
        <f>M49+M43+M37+M31</f>
        <v>19</v>
      </c>
      <c r="N50" s="185">
        <f>N49+N43+N37+N31</f>
        <v>24</v>
      </c>
      <c r="O50" s="185">
        <f>O49+O43+O37+O31</f>
        <v>21</v>
      </c>
      <c r="P50" s="185">
        <f>P49+P43+P37+P31</f>
        <v>26</v>
      </c>
      <c r="Q50" s="185">
        <f>Q49+Q43+Q37+Q31</f>
        <v>15</v>
      </c>
      <c r="R50" s="185">
        <f>R49+R43+R37+R31</f>
        <v>16</v>
      </c>
      <c r="S50" s="185">
        <f>S49+S43+S37+S31</f>
        <v>9</v>
      </c>
      <c r="T50" s="185">
        <f>T49+T43+T37+T31</f>
        <v>13</v>
      </c>
      <c r="U50" s="185">
        <f>U49+U43+U37+U31</f>
        <v>3</v>
      </c>
      <c r="V50" s="185">
        <f>V49+V43+V37+V31</f>
        <v>6</v>
      </c>
      <c r="W50" s="185">
        <f>W49+W43+W37+W31</f>
        <v>1</v>
      </c>
      <c r="X50" s="185">
        <f>X49+X43+X37+X31</f>
        <v>1</v>
      </c>
      <c r="Y50" s="185">
        <f>Y49+Y43+Y37+Y31</f>
        <v>0</v>
      </c>
      <c r="Z50" s="185">
        <f>Z49+Z43+Z37+Z31</f>
        <v>1</v>
      </c>
      <c r="AA50" s="186">
        <f>SUM(E50:Z50)</f>
        <v>363</v>
      </c>
    </row>
    <row r="51" spans="1:27" s="112" customFormat="1" ht="15" customHeight="1">
      <c r="A51" s="370" t="s">
        <v>755</v>
      </c>
      <c r="B51" s="371" t="s">
        <v>381</v>
      </c>
      <c r="C51" s="67">
        <v>39</v>
      </c>
      <c r="D51" s="67" t="s">
        <v>323</v>
      </c>
      <c r="E51" s="185">
        <v>1</v>
      </c>
      <c r="F51" s="185">
        <v>4</v>
      </c>
      <c r="G51" s="185">
        <v>0</v>
      </c>
      <c r="H51" s="185">
        <v>0</v>
      </c>
      <c r="I51" s="185">
        <v>0</v>
      </c>
      <c r="J51" s="185">
        <v>2</v>
      </c>
      <c r="K51" s="185">
        <v>0</v>
      </c>
      <c r="L51" s="185">
        <v>0</v>
      </c>
      <c r="M51" s="185">
        <v>0</v>
      </c>
      <c r="N51" s="185">
        <v>0</v>
      </c>
      <c r="O51" s="185">
        <v>0</v>
      </c>
      <c r="P51" s="185">
        <v>1</v>
      </c>
      <c r="Q51" s="185">
        <v>2</v>
      </c>
      <c r="R51" s="185">
        <v>2</v>
      </c>
      <c r="S51" s="185">
        <v>1</v>
      </c>
      <c r="T51" s="185">
        <v>0</v>
      </c>
      <c r="U51" s="185">
        <v>2</v>
      </c>
      <c r="V51" s="185">
        <v>1</v>
      </c>
      <c r="W51" s="185">
        <v>0</v>
      </c>
      <c r="X51" s="185">
        <v>0</v>
      </c>
      <c r="Y51" s="185">
        <v>1</v>
      </c>
      <c r="Z51" s="185">
        <v>0</v>
      </c>
      <c r="AA51" s="186">
        <f>SUM(E51:Z51)</f>
        <v>17</v>
      </c>
    </row>
    <row r="52" spans="1:27" s="112" customFormat="1" ht="15" customHeight="1">
      <c r="A52" s="370"/>
      <c r="B52" s="371"/>
      <c r="C52" s="67">
        <v>40</v>
      </c>
      <c r="D52" s="67" t="s">
        <v>372</v>
      </c>
      <c r="E52" s="185">
        <v>2</v>
      </c>
      <c r="F52" s="185">
        <v>3</v>
      </c>
      <c r="G52" s="185">
        <v>1</v>
      </c>
      <c r="H52" s="185">
        <v>3</v>
      </c>
      <c r="I52" s="185">
        <v>0</v>
      </c>
      <c r="J52" s="185">
        <v>1</v>
      </c>
      <c r="K52" s="185">
        <v>0</v>
      </c>
      <c r="L52" s="185">
        <v>1</v>
      </c>
      <c r="M52" s="185">
        <v>1</v>
      </c>
      <c r="N52" s="185">
        <v>0</v>
      </c>
      <c r="O52" s="185">
        <v>2</v>
      </c>
      <c r="P52" s="185">
        <v>2</v>
      </c>
      <c r="Q52" s="185">
        <v>0</v>
      </c>
      <c r="R52" s="185">
        <v>0</v>
      </c>
      <c r="S52" s="185">
        <v>0</v>
      </c>
      <c r="T52" s="185">
        <v>1</v>
      </c>
      <c r="U52" s="185">
        <v>0</v>
      </c>
      <c r="V52" s="185">
        <v>0</v>
      </c>
      <c r="W52" s="185">
        <v>1</v>
      </c>
      <c r="X52" s="185">
        <v>0</v>
      </c>
      <c r="Y52" s="185">
        <v>0</v>
      </c>
      <c r="Z52" s="185">
        <v>0</v>
      </c>
      <c r="AA52" s="186">
        <f>SUM(E52:Z52)</f>
        <v>18</v>
      </c>
    </row>
    <row r="53" spans="1:27" s="112" customFormat="1" ht="15" customHeight="1">
      <c r="A53" s="370"/>
      <c r="B53" s="371"/>
      <c r="C53" s="67">
        <v>41</v>
      </c>
      <c r="D53" s="67" t="s">
        <v>376</v>
      </c>
      <c r="E53" s="185">
        <v>13</v>
      </c>
      <c r="F53" s="185">
        <v>3</v>
      </c>
      <c r="G53" s="185">
        <v>3</v>
      </c>
      <c r="H53" s="185">
        <v>3</v>
      </c>
      <c r="I53" s="185">
        <v>3</v>
      </c>
      <c r="J53" s="185">
        <v>0</v>
      </c>
      <c r="K53" s="185">
        <v>1</v>
      </c>
      <c r="L53" s="185">
        <v>3</v>
      </c>
      <c r="M53" s="185">
        <v>0</v>
      </c>
      <c r="N53" s="185">
        <v>3</v>
      </c>
      <c r="O53" s="185">
        <v>0</v>
      </c>
      <c r="P53" s="185">
        <v>1</v>
      </c>
      <c r="Q53" s="185">
        <v>2</v>
      </c>
      <c r="R53" s="185">
        <v>1</v>
      </c>
      <c r="S53" s="185">
        <v>0</v>
      </c>
      <c r="T53" s="185">
        <v>0</v>
      </c>
      <c r="U53" s="185">
        <v>1</v>
      </c>
      <c r="V53" s="185">
        <v>2</v>
      </c>
      <c r="W53" s="185">
        <v>0</v>
      </c>
      <c r="X53" s="185">
        <v>0</v>
      </c>
      <c r="Y53" s="185">
        <v>0</v>
      </c>
      <c r="Z53" s="185">
        <v>0</v>
      </c>
      <c r="AA53" s="186">
        <f>SUM(E53:Z53)</f>
        <v>39</v>
      </c>
    </row>
    <row r="54" spans="1:27" s="112" customFormat="1" ht="15" customHeight="1">
      <c r="A54" s="370"/>
      <c r="B54" s="371"/>
      <c r="C54" s="67">
        <v>42</v>
      </c>
      <c r="D54" s="67" t="s">
        <v>423</v>
      </c>
      <c r="E54" s="185">
        <v>1</v>
      </c>
      <c r="F54" s="185">
        <v>0</v>
      </c>
      <c r="G54" s="185">
        <v>2</v>
      </c>
      <c r="H54" s="185">
        <v>0</v>
      </c>
      <c r="I54" s="185">
        <v>0</v>
      </c>
      <c r="J54" s="185">
        <v>0</v>
      </c>
      <c r="K54" s="185">
        <v>0</v>
      </c>
      <c r="L54" s="185">
        <v>1</v>
      </c>
      <c r="M54" s="185">
        <v>2</v>
      </c>
      <c r="N54" s="185">
        <v>1</v>
      </c>
      <c r="O54" s="185">
        <v>0</v>
      </c>
      <c r="P54" s="185">
        <v>0</v>
      </c>
      <c r="Q54" s="185">
        <v>0</v>
      </c>
      <c r="R54" s="185">
        <v>0</v>
      </c>
      <c r="S54" s="185">
        <v>0</v>
      </c>
      <c r="T54" s="185">
        <v>0</v>
      </c>
      <c r="U54" s="185">
        <v>0</v>
      </c>
      <c r="V54" s="185">
        <v>0</v>
      </c>
      <c r="W54" s="185">
        <v>0</v>
      </c>
      <c r="X54" s="185">
        <v>0</v>
      </c>
      <c r="Y54" s="185">
        <v>0</v>
      </c>
      <c r="Z54" s="185">
        <v>0</v>
      </c>
      <c r="AA54" s="186">
        <f>SUM(E54:Z54)</f>
        <v>7</v>
      </c>
    </row>
    <row r="55" spans="1:27" s="112" customFormat="1" ht="15" customHeight="1">
      <c r="A55" s="370"/>
      <c r="B55" s="371"/>
      <c r="C55" s="67">
        <v>43</v>
      </c>
      <c r="D55" s="67" t="s">
        <v>374</v>
      </c>
      <c r="E55" s="185">
        <v>2</v>
      </c>
      <c r="F55" s="185">
        <v>1</v>
      </c>
      <c r="G55" s="185">
        <v>0</v>
      </c>
      <c r="H55" s="185">
        <v>0</v>
      </c>
      <c r="I55" s="185">
        <v>0</v>
      </c>
      <c r="J55" s="185">
        <v>0</v>
      </c>
      <c r="K55" s="185">
        <v>0</v>
      </c>
      <c r="L55" s="185">
        <v>0</v>
      </c>
      <c r="M55" s="185">
        <v>1</v>
      </c>
      <c r="N55" s="185">
        <v>1</v>
      </c>
      <c r="O55" s="185">
        <v>2</v>
      </c>
      <c r="P55" s="185">
        <v>0</v>
      </c>
      <c r="Q55" s="185">
        <v>0</v>
      </c>
      <c r="R55" s="185">
        <v>0</v>
      </c>
      <c r="S55" s="185">
        <v>1</v>
      </c>
      <c r="T55" s="185">
        <v>2</v>
      </c>
      <c r="U55" s="185">
        <v>0</v>
      </c>
      <c r="V55" s="185">
        <v>0</v>
      </c>
      <c r="W55" s="185">
        <v>0</v>
      </c>
      <c r="X55" s="185">
        <v>0</v>
      </c>
      <c r="Y55" s="185">
        <v>0</v>
      </c>
      <c r="Z55" s="185">
        <v>0</v>
      </c>
      <c r="AA55" s="186">
        <f>SUM(E55:Z55)</f>
        <v>10</v>
      </c>
    </row>
    <row r="56" spans="1:27" s="112" customFormat="1" ht="15" customHeight="1">
      <c r="A56" s="370"/>
      <c r="B56" s="371"/>
      <c r="C56" s="366" t="s">
        <v>692</v>
      </c>
      <c r="D56" s="375"/>
      <c r="E56" s="185">
        <f>SUM(E51:E55)</f>
        <v>19</v>
      </c>
      <c r="F56" s="185">
        <f>SUM(F51:F55)</f>
        <v>11</v>
      </c>
      <c r="G56" s="185">
        <f>SUM(G51:G55)</f>
        <v>6</v>
      </c>
      <c r="H56" s="185">
        <f>SUM(H51:H55)</f>
        <v>6</v>
      </c>
      <c r="I56" s="185">
        <f>SUM(I51:I55)</f>
        <v>3</v>
      </c>
      <c r="J56" s="185">
        <f>SUM(J51:J55)</f>
        <v>3</v>
      </c>
      <c r="K56" s="185">
        <f>SUM(K51:K55)</f>
        <v>1</v>
      </c>
      <c r="L56" s="185">
        <f>SUM(L51:L55)</f>
        <v>5</v>
      </c>
      <c r="M56" s="185">
        <f>SUM(M51:M55)</f>
        <v>4</v>
      </c>
      <c r="N56" s="185">
        <f>SUM(N51:N55)</f>
        <v>5</v>
      </c>
      <c r="O56" s="185">
        <f>SUM(O51:O55)</f>
        <v>4</v>
      </c>
      <c r="P56" s="185">
        <f>SUM(P51:P55)</f>
        <v>4</v>
      </c>
      <c r="Q56" s="185">
        <f>SUM(Q51:Q55)</f>
        <v>4</v>
      </c>
      <c r="R56" s="185">
        <f>SUM(R51:R55)</f>
        <v>3</v>
      </c>
      <c r="S56" s="185">
        <f>SUM(S51:S55)</f>
        <v>2</v>
      </c>
      <c r="T56" s="185">
        <f>SUM(T51:T55)</f>
        <v>3</v>
      </c>
      <c r="U56" s="185">
        <f>SUM(U51:U55)</f>
        <v>3</v>
      </c>
      <c r="V56" s="185">
        <f>SUM(V51:V55)</f>
        <v>3</v>
      </c>
      <c r="W56" s="185">
        <f>SUM(W51:W55)</f>
        <v>1</v>
      </c>
      <c r="X56" s="185">
        <f>SUM(X51:X55)</f>
        <v>0</v>
      </c>
      <c r="Y56" s="185">
        <f>SUM(Y51:Y55)</f>
        <v>1</v>
      </c>
      <c r="Z56" s="185">
        <f>SUM(Z51:Z55)</f>
        <v>0</v>
      </c>
      <c r="AA56" s="186">
        <f>SUM(E56:Z56)</f>
        <v>91</v>
      </c>
    </row>
    <row r="57" spans="1:27" s="112" customFormat="1" ht="15" customHeight="1">
      <c r="A57" s="370"/>
      <c r="B57" s="371" t="s">
        <v>358</v>
      </c>
      <c r="C57" s="67">
        <v>44</v>
      </c>
      <c r="D57" s="43" t="s">
        <v>347</v>
      </c>
      <c r="E57" s="185">
        <v>3</v>
      </c>
      <c r="F57" s="185">
        <v>0</v>
      </c>
      <c r="G57" s="185">
        <v>0</v>
      </c>
      <c r="H57" s="185">
        <v>0</v>
      </c>
      <c r="I57" s="185">
        <v>3</v>
      </c>
      <c r="J57" s="185">
        <v>0</v>
      </c>
      <c r="K57" s="185">
        <v>1</v>
      </c>
      <c r="L57" s="185">
        <v>0</v>
      </c>
      <c r="M57" s="185">
        <v>4</v>
      </c>
      <c r="N57" s="185">
        <v>1</v>
      </c>
      <c r="O57" s="185">
        <v>0</v>
      </c>
      <c r="P57" s="187">
        <v>1</v>
      </c>
      <c r="Q57" s="185">
        <v>0</v>
      </c>
      <c r="R57" s="185">
        <v>0</v>
      </c>
      <c r="S57" s="185">
        <v>0</v>
      </c>
      <c r="T57" s="185">
        <v>0</v>
      </c>
      <c r="U57" s="185">
        <v>0</v>
      </c>
      <c r="V57" s="185">
        <v>0</v>
      </c>
      <c r="W57" s="185">
        <v>0</v>
      </c>
      <c r="X57" s="185">
        <v>0</v>
      </c>
      <c r="Y57" s="185">
        <v>0</v>
      </c>
      <c r="Z57" s="185">
        <v>0</v>
      </c>
      <c r="AA57" s="186">
        <f>SUM(E57:Z57)</f>
        <v>13</v>
      </c>
    </row>
    <row r="58" spans="1:27" s="112" customFormat="1" ht="15" customHeight="1">
      <c r="A58" s="370"/>
      <c r="B58" s="371"/>
      <c r="C58" s="67">
        <v>45</v>
      </c>
      <c r="D58" s="67" t="s">
        <v>642</v>
      </c>
      <c r="E58" s="185">
        <v>8</v>
      </c>
      <c r="F58" s="185">
        <v>5</v>
      </c>
      <c r="G58" s="185">
        <v>2</v>
      </c>
      <c r="H58" s="185">
        <v>1</v>
      </c>
      <c r="I58" s="185">
        <v>1</v>
      </c>
      <c r="J58" s="185">
        <v>0</v>
      </c>
      <c r="K58" s="185">
        <v>2</v>
      </c>
      <c r="L58" s="185">
        <v>2</v>
      </c>
      <c r="M58" s="185">
        <v>2</v>
      </c>
      <c r="N58" s="185">
        <v>3</v>
      </c>
      <c r="O58" s="185">
        <v>1</v>
      </c>
      <c r="P58" s="185">
        <v>1</v>
      </c>
      <c r="Q58" s="185">
        <v>2</v>
      </c>
      <c r="R58" s="185">
        <v>0</v>
      </c>
      <c r="S58" s="185">
        <v>0</v>
      </c>
      <c r="T58" s="185">
        <v>0</v>
      </c>
      <c r="U58" s="185">
        <v>0</v>
      </c>
      <c r="V58" s="185">
        <v>0</v>
      </c>
      <c r="W58" s="185">
        <v>0</v>
      </c>
      <c r="X58" s="185">
        <v>0</v>
      </c>
      <c r="Y58" s="185">
        <v>2</v>
      </c>
      <c r="Z58" s="185">
        <v>0</v>
      </c>
      <c r="AA58" s="186">
        <f>SUM(E58:Z58)</f>
        <v>32</v>
      </c>
    </row>
    <row r="59" spans="1:27" s="112" customFormat="1" ht="15" customHeight="1">
      <c r="A59" s="370"/>
      <c r="B59" s="371"/>
      <c r="C59" s="67">
        <v>46</v>
      </c>
      <c r="D59" s="67" t="s">
        <v>449</v>
      </c>
      <c r="E59" s="185">
        <v>1</v>
      </c>
      <c r="F59" s="185">
        <v>1</v>
      </c>
      <c r="G59" s="185">
        <v>0</v>
      </c>
      <c r="H59" s="185">
        <v>0</v>
      </c>
      <c r="I59" s="185">
        <v>0</v>
      </c>
      <c r="J59" s="185">
        <v>1</v>
      </c>
      <c r="K59" s="185">
        <v>0</v>
      </c>
      <c r="L59" s="185">
        <v>2</v>
      </c>
      <c r="M59" s="185">
        <v>0</v>
      </c>
      <c r="N59" s="185">
        <v>0</v>
      </c>
      <c r="O59" s="185">
        <v>1</v>
      </c>
      <c r="P59" s="185">
        <v>2</v>
      </c>
      <c r="Q59" s="185">
        <v>0</v>
      </c>
      <c r="R59" s="185">
        <v>0</v>
      </c>
      <c r="S59" s="185">
        <v>0</v>
      </c>
      <c r="T59" s="185">
        <v>1</v>
      </c>
      <c r="U59" s="185">
        <v>0</v>
      </c>
      <c r="V59" s="185">
        <v>0</v>
      </c>
      <c r="W59" s="185">
        <v>0</v>
      </c>
      <c r="X59" s="185">
        <v>0</v>
      </c>
      <c r="Y59" s="185">
        <v>0</v>
      </c>
      <c r="Z59" s="185">
        <v>0</v>
      </c>
      <c r="AA59" s="186">
        <f>SUM(E59:Z59)</f>
        <v>9</v>
      </c>
    </row>
    <row r="60" spans="1:27" s="112" customFormat="1" ht="15" customHeight="1">
      <c r="A60" s="370"/>
      <c r="B60" s="371"/>
      <c r="C60" s="67">
        <v>47</v>
      </c>
      <c r="D60" s="67" t="s">
        <v>370</v>
      </c>
      <c r="E60" s="185">
        <v>2</v>
      </c>
      <c r="F60" s="185">
        <v>0</v>
      </c>
      <c r="G60" s="185">
        <v>0</v>
      </c>
      <c r="H60" s="185">
        <v>0</v>
      </c>
      <c r="I60" s="185">
        <v>0</v>
      </c>
      <c r="J60" s="185">
        <v>2</v>
      </c>
      <c r="K60" s="185">
        <v>2</v>
      </c>
      <c r="L60" s="185">
        <v>0</v>
      </c>
      <c r="M60" s="185">
        <v>0</v>
      </c>
      <c r="N60" s="185">
        <v>0</v>
      </c>
      <c r="O60" s="185">
        <v>0</v>
      </c>
      <c r="P60" s="185">
        <v>0</v>
      </c>
      <c r="Q60" s="185">
        <v>0</v>
      </c>
      <c r="R60" s="185">
        <v>2</v>
      </c>
      <c r="S60" s="185">
        <v>0</v>
      </c>
      <c r="T60" s="185">
        <v>0</v>
      </c>
      <c r="U60" s="185">
        <v>1</v>
      </c>
      <c r="V60" s="185">
        <v>0</v>
      </c>
      <c r="W60" s="185">
        <v>0</v>
      </c>
      <c r="X60" s="185">
        <v>0</v>
      </c>
      <c r="Y60" s="185">
        <v>0</v>
      </c>
      <c r="Z60" s="185">
        <v>0</v>
      </c>
      <c r="AA60" s="186">
        <f>SUM(E60:Z60)</f>
        <v>9</v>
      </c>
    </row>
    <row r="61" spans="1:27" s="112" customFormat="1" ht="15" customHeight="1">
      <c r="A61" s="370"/>
      <c r="B61" s="371"/>
      <c r="C61" s="67">
        <v>48</v>
      </c>
      <c r="D61" s="67" t="s">
        <v>390</v>
      </c>
      <c r="E61" s="185">
        <v>1</v>
      </c>
      <c r="F61" s="185">
        <v>2</v>
      </c>
      <c r="G61" s="185">
        <v>0</v>
      </c>
      <c r="H61" s="185">
        <v>0</v>
      </c>
      <c r="I61" s="185">
        <v>0</v>
      </c>
      <c r="J61" s="185">
        <v>0</v>
      </c>
      <c r="K61" s="185">
        <v>0</v>
      </c>
      <c r="L61" s="185">
        <v>0</v>
      </c>
      <c r="M61" s="185">
        <v>0</v>
      </c>
      <c r="N61" s="185">
        <v>0</v>
      </c>
      <c r="O61" s="185">
        <v>0</v>
      </c>
      <c r="P61" s="185">
        <v>0</v>
      </c>
      <c r="Q61" s="185">
        <v>0</v>
      </c>
      <c r="R61" s="185">
        <v>0</v>
      </c>
      <c r="S61" s="185">
        <v>0</v>
      </c>
      <c r="T61" s="185">
        <v>0</v>
      </c>
      <c r="U61" s="185">
        <v>0</v>
      </c>
      <c r="V61" s="185">
        <v>0</v>
      </c>
      <c r="W61" s="185">
        <v>0</v>
      </c>
      <c r="X61" s="185">
        <v>0</v>
      </c>
      <c r="Y61" s="185">
        <v>0</v>
      </c>
      <c r="Z61" s="185">
        <v>0</v>
      </c>
      <c r="AA61" s="186">
        <f>SUM(E61:Z61)</f>
        <v>3</v>
      </c>
    </row>
    <row r="62" spans="1:27" s="112" customFormat="1" ht="15" customHeight="1">
      <c r="A62" s="370"/>
      <c r="B62" s="371"/>
      <c r="C62" s="67">
        <v>49</v>
      </c>
      <c r="D62" s="67" t="s">
        <v>397</v>
      </c>
      <c r="E62" s="185">
        <v>4</v>
      </c>
      <c r="F62" s="185">
        <v>0</v>
      </c>
      <c r="G62" s="185">
        <v>0</v>
      </c>
      <c r="H62" s="185">
        <v>1</v>
      </c>
      <c r="I62" s="185">
        <v>0</v>
      </c>
      <c r="J62" s="185">
        <v>0</v>
      </c>
      <c r="K62" s="185">
        <v>1</v>
      </c>
      <c r="L62" s="185">
        <v>4</v>
      </c>
      <c r="M62" s="185">
        <v>3</v>
      </c>
      <c r="N62" s="185">
        <v>4</v>
      </c>
      <c r="O62" s="185">
        <v>0</v>
      </c>
      <c r="P62" s="185">
        <v>3</v>
      </c>
      <c r="Q62" s="185">
        <v>1</v>
      </c>
      <c r="R62" s="185">
        <v>0</v>
      </c>
      <c r="S62" s="185">
        <v>0</v>
      </c>
      <c r="T62" s="185">
        <v>0</v>
      </c>
      <c r="U62" s="185">
        <v>0</v>
      </c>
      <c r="V62" s="185">
        <v>0</v>
      </c>
      <c r="W62" s="185">
        <v>0</v>
      </c>
      <c r="X62" s="185">
        <v>0</v>
      </c>
      <c r="Y62" s="185">
        <v>0</v>
      </c>
      <c r="Z62" s="185">
        <v>0</v>
      </c>
      <c r="AA62" s="186">
        <f>SUM(E62:Z62)</f>
        <v>21</v>
      </c>
    </row>
    <row r="63" spans="1:27" s="112" customFormat="1" ht="15" customHeight="1">
      <c r="A63" s="370"/>
      <c r="B63" s="371"/>
      <c r="C63" s="366" t="s">
        <v>692</v>
      </c>
      <c r="D63" s="367"/>
      <c r="E63" s="185">
        <f>SUM(E57:E62)</f>
        <v>19</v>
      </c>
      <c r="F63" s="185">
        <f>SUM(F57:F62)</f>
        <v>8</v>
      </c>
      <c r="G63" s="185">
        <f>SUM(G57:G62)</f>
        <v>2</v>
      </c>
      <c r="H63" s="185">
        <f>SUM(H57:H62)</f>
        <v>2</v>
      </c>
      <c r="I63" s="185">
        <f>SUM(I57:I62)</f>
        <v>4</v>
      </c>
      <c r="J63" s="185">
        <f>SUM(J57:J62)</f>
        <v>3</v>
      </c>
      <c r="K63" s="185">
        <f>SUM(K57:K62)</f>
        <v>6</v>
      </c>
      <c r="L63" s="185">
        <f>SUM(L57:L62)</f>
        <v>8</v>
      </c>
      <c r="M63" s="185">
        <f>SUM(M57:M62)</f>
        <v>9</v>
      </c>
      <c r="N63" s="185">
        <f>SUM(N57:N62)</f>
        <v>8</v>
      </c>
      <c r="O63" s="185">
        <f>SUM(O57:O62)</f>
        <v>2</v>
      </c>
      <c r="P63" s="185">
        <f>SUM(P57:P62)</f>
        <v>7</v>
      </c>
      <c r="Q63" s="185">
        <f>SUM(Q57:Q62)</f>
        <v>3</v>
      </c>
      <c r="R63" s="185">
        <f>SUM(R57:R62)</f>
        <v>2</v>
      </c>
      <c r="S63" s="185">
        <f>SUM(S57:S62)</f>
        <v>0</v>
      </c>
      <c r="T63" s="185">
        <f>SUM(T57:T62)</f>
        <v>1</v>
      </c>
      <c r="U63" s="185">
        <f>SUM(U57:U62)</f>
        <v>1</v>
      </c>
      <c r="V63" s="185">
        <f>SUM(V57:V62)</f>
        <v>0</v>
      </c>
      <c r="W63" s="185">
        <f>SUM(W57:W62)</f>
        <v>0</v>
      </c>
      <c r="X63" s="185">
        <f>SUM(X57:X62)</f>
        <v>0</v>
      </c>
      <c r="Y63" s="185">
        <f>SUM(Y57:Y62)</f>
        <v>2</v>
      </c>
      <c r="Z63" s="185">
        <f>SUM(Z57:Z62)</f>
        <v>0</v>
      </c>
      <c r="AA63" s="186">
        <f>SUM(E63:Z63)</f>
        <v>87</v>
      </c>
    </row>
    <row r="64" spans="1:27" s="112" customFormat="1" ht="15" customHeight="1">
      <c r="A64" s="370"/>
      <c r="B64" s="371" t="s">
        <v>341</v>
      </c>
      <c r="C64" s="67">
        <v>50</v>
      </c>
      <c r="D64" s="67" t="s">
        <v>467</v>
      </c>
      <c r="E64" s="185">
        <v>6</v>
      </c>
      <c r="F64" s="185">
        <v>3</v>
      </c>
      <c r="G64" s="185">
        <v>4</v>
      </c>
      <c r="H64" s="185">
        <v>0</v>
      </c>
      <c r="I64" s="185">
        <v>0</v>
      </c>
      <c r="J64" s="185">
        <v>0</v>
      </c>
      <c r="K64" s="185">
        <v>1</v>
      </c>
      <c r="L64" s="185">
        <v>1</v>
      </c>
      <c r="M64" s="185">
        <v>3</v>
      </c>
      <c r="N64" s="185">
        <v>1</v>
      </c>
      <c r="O64" s="185">
        <v>1</v>
      </c>
      <c r="P64" s="185">
        <v>0</v>
      </c>
      <c r="Q64" s="185">
        <v>1</v>
      </c>
      <c r="R64" s="185">
        <v>1</v>
      </c>
      <c r="S64" s="185">
        <v>0</v>
      </c>
      <c r="T64" s="185">
        <v>0</v>
      </c>
      <c r="U64" s="185">
        <v>2</v>
      </c>
      <c r="V64" s="185">
        <v>1</v>
      </c>
      <c r="W64" s="185">
        <v>0</v>
      </c>
      <c r="X64" s="185">
        <v>0</v>
      </c>
      <c r="Y64" s="185">
        <v>1</v>
      </c>
      <c r="Z64" s="185">
        <v>0</v>
      </c>
      <c r="AA64" s="186">
        <f>SUM(E64:Z64)</f>
        <v>26</v>
      </c>
    </row>
    <row r="65" spans="1:27" s="112" customFormat="1" ht="15" customHeight="1">
      <c r="A65" s="370"/>
      <c r="B65" s="371"/>
      <c r="C65" s="67">
        <v>51</v>
      </c>
      <c r="D65" s="67" t="s">
        <v>509</v>
      </c>
      <c r="E65" s="185">
        <v>0</v>
      </c>
      <c r="F65" s="185">
        <v>1</v>
      </c>
      <c r="G65" s="185">
        <v>0</v>
      </c>
      <c r="H65" s="185">
        <v>0</v>
      </c>
      <c r="I65" s="185">
        <v>0</v>
      </c>
      <c r="J65" s="185">
        <v>0</v>
      </c>
      <c r="K65" s="185">
        <v>0</v>
      </c>
      <c r="L65" s="185">
        <v>0</v>
      </c>
      <c r="M65" s="185">
        <v>1</v>
      </c>
      <c r="N65" s="185">
        <v>0</v>
      </c>
      <c r="O65" s="185">
        <v>3</v>
      </c>
      <c r="P65" s="185">
        <v>2</v>
      </c>
      <c r="Q65" s="185">
        <v>1</v>
      </c>
      <c r="R65" s="185">
        <v>1</v>
      </c>
      <c r="S65" s="185">
        <v>1</v>
      </c>
      <c r="T65" s="185">
        <v>0</v>
      </c>
      <c r="U65" s="185">
        <v>1</v>
      </c>
      <c r="V65" s="185">
        <v>0</v>
      </c>
      <c r="W65" s="185">
        <v>0</v>
      </c>
      <c r="X65" s="185">
        <v>0</v>
      </c>
      <c r="Y65" s="185">
        <v>0</v>
      </c>
      <c r="Z65" s="185">
        <v>0</v>
      </c>
      <c r="AA65" s="186">
        <f>SUM(E65:Z65)</f>
        <v>11</v>
      </c>
    </row>
    <row r="66" spans="1:27" s="112" customFormat="1" ht="15" customHeight="1">
      <c r="A66" s="370"/>
      <c r="B66" s="371"/>
      <c r="C66" s="67">
        <v>52</v>
      </c>
      <c r="D66" s="67" t="s">
        <v>484</v>
      </c>
      <c r="E66" s="185">
        <v>1</v>
      </c>
      <c r="F66" s="185">
        <v>0</v>
      </c>
      <c r="G66" s="185">
        <v>0</v>
      </c>
      <c r="H66" s="185">
        <v>0</v>
      </c>
      <c r="I66" s="185">
        <v>0</v>
      </c>
      <c r="J66" s="185">
        <v>0</v>
      </c>
      <c r="K66" s="185">
        <v>0</v>
      </c>
      <c r="L66" s="185">
        <v>0</v>
      </c>
      <c r="M66" s="185">
        <v>0</v>
      </c>
      <c r="N66" s="185">
        <v>0</v>
      </c>
      <c r="O66" s="185">
        <v>0</v>
      </c>
      <c r="P66" s="185">
        <v>0</v>
      </c>
      <c r="Q66" s="185">
        <v>0</v>
      </c>
      <c r="R66" s="185">
        <v>0</v>
      </c>
      <c r="S66" s="185">
        <v>0</v>
      </c>
      <c r="T66" s="185">
        <v>0</v>
      </c>
      <c r="U66" s="185">
        <v>0</v>
      </c>
      <c r="V66" s="185">
        <v>0</v>
      </c>
      <c r="W66" s="185">
        <v>0</v>
      </c>
      <c r="X66" s="185">
        <v>0</v>
      </c>
      <c r="Y66" s="185">
        <v>0</v>
      </c>
      <c r="Z66" s="185">
        <v>0</v>
      </c>
      <c r="AA66" s="186">
        <f>SUM(E66:Z66)</f>
        <v>1</v>
      </c>
    </row>
    <row r="67" spans="1:27" s="112" customFormat="1" ht="15" customHeight="1">
      <c r="A67" s="370"/>
      <c r="B67" s="371"/>
      <c r="C67" s="67">
        <v>53</v>
      </c>
      <c r="D67" s="67" t="s">
        <v>474</v>
      </c>
      <c r="E67" s="185">
        <v>3</v>
      </c>
      <c r="F67" s="185">
        <v>0</v>
      </c>
      <c r="G67" s="185">
        <v>0</v>
      </c>
      <c r="H67" s="185">
        <v>1</v>
      </c>
      <c r="I67" s="185">
        <v>0</v>
      </c>
      <c r="J67" s="185">
        <v>0</v>
      </c>
      <c r="K67" s="185">
        <v>1</v>
      </c>
      <c r="L67" s="185">
        <v>0</v>
      </c>
      <c r="M67" s="185">
        <v>0</v>
      </c>
      <c r="N67" s="185">
        <v>1</v>
      </c>
      <c r="O67" s="185">
        <v>0</v>
      </c>
      <c r="P67" s="185">
        <v>0</v>
      </c>
      <c r="Q67" s="185">
        <v>0</v>
      </c>
      <c r="R67" s="185">
        <v>1</v>
      </c>
      <c r="S67" s="185">
        <v>1</v>
      </c>
      <c r="T67" s="185">
        <v>0</v>
      </c>
      <c r="U67" s="185">
        <v>0</v>
      </c>
      <c r="V67" s="185">
        <v>0</v>
      </c>
      <c r="W67" s="185">
        <v>0</v>
      </c>
      <c r="X67" s="185">
        <v>0</v>
      </c>
      <c r="Y67" s="185">
        <v>0</v>
      </c>
      <c r="Z67" s="185">
        <v>0</v>
      </c>
      <c r="AA67" s="186">
        <f>SUM(E67:Z67)</f>
        <v>8</v>
      </c>
    </row>
    <row r="68" spans="1:27" s="112" customFormat="1" ht="15" customHeight="1">
      <c r="A68" s="370"/>
      <c r="B68" s="371"/>
      <c r="C68" s="67">
        <v>54</v>
      </c>
      <c r="D68" s="67" t="s">
        <v>439</v>
      </c>
      <c r="E68" s="185">
        <v>2</v>
      </c>
      <c r="F68" s="185">
        <v>0</v>
      </c>
      <c r="G68" s="185">
        <v>1</v>
      </c>
      <c r="H68" s="185">
        <v>0</v>
      </c>
      <c r="I68" s="185">
        <v>0</v>
      </c>
      <c r="J68" s="185">
        <v>0</v>
      </c>
      <c r="K68" s="185">
        <v>0</v>
      </c>
      <c r="L68" s="185">
        <v>1</v>
      </c>
      <c r="M68" s="185">
        <v>0</v>
      </c>
      <c r="N68" s="185">
        <v>1</v>
      </c>
      <c r="O68" s="185">
        <v>0</v>
      </c>
      <c r="P68" s="185">
        <v>0</v>
      </c>
      <c r="Q68" s="185">
        <v>0</v>
      </c>
      <c r="R68" s="185">
        <v>1</v>
      </c>
      <c r="S68" s="185">
        <v>0</v>
      </c>
      <c r="T68" s="185">
        <v>0</v>
      </c>
      <c r="U68" s="185">
        <v>0</v>
      </c>
      <c r="V68" s="185">
        <v>1</v>
      </c>
      <c r="W68" s="185">
        <v>0</v>
      </c>
      <c r="X68" s="185">
        <v>0</v>
      </c>
      <c r="Y68" s="185">
        <v>0</v>
      </c>
      <c r="Z68" s="185">
        <v>0</v>
      </c>
      <c r="AA68" s="186">
        <f>SUM(E68:Z68)</f>
        <v>7</v>
      </c>
    </row>
    <row r="69" spans="1:27" s="112" customFormat="1" ht="15" customHeight="1">
      <c r="A69" s="370"/>
      <c r="B69" s="371"/>
      <c r="C69" s="67">
        <v>55</v>
      </c>
      <c r="D69" s="67" t="s">
        <v>395</v>
      </c>
      <c r="E69" s="185">
        <v>0</v>
      </c>
      <c r="F69" s="185">
        <v>0</v>
      </c>
      <c r="G69" s="185">
        <v>1</v>
      </c>
      <c r="H69" s="185">
        <v>0</v>
      </c>
      <c r="I69" s="185">
        <v>0</v>
      </c>
      <c r="J69" s="185">
        <v>0</v>
      </c>
      <c r="K69" s="185">
        <v>0</v>
      </c>
      <c r="L69" s="185">
        <v>0</v>
      </c>
      <c r="M69" s="185">
        <v>0</v>
      </c>
      <c r="N69" s="185">
        <v>2</v>
      </c>
      <c r="O69" s="185">
        <v>0</v>
      </c>
      <c r="P69" s="185">
        <v>0</v>
      </c>
      <c r="Q69" s="185">
        <v>0</v>
      </c>
      <c r="R69" s="185">
        <v>0</v>
      </c>
      <c r="S69" s="185">
        <v>1</v>
      </c>
      <c r="T69" s="185">
        <v>0</v>
      </c>
      <c r="U69" s="185">
        <v>0</v>
      </c>
      <c r="V69" s="185">
        <v>1</v>
      </c>
      <c r="W69" s="185">
        <v>0</v>
      </c>
      <c r="X69" s="185">
        <v>0</v>
      </c>
      <c r="Y69" s="185">
        <v>0</v>
      </c>
      <c r="Z69" s="185">
        <v>0</v>
      </c>
      <c r="AA69" s="186">
        <f>SUM(E69:Z69)</f>
        <v>5</v>
      </c>
    </row>
    <row r="70" spans="1:27" s="112" customFormat="1" ht="15" customHeight="1">
      <c r="A70" s="370"/>
      <c r="B70" s="371"/>
      <c r="C70" s="366" t="s">
        <v>692</v>
      </c>
      <c r="D70" s="367"/>
      <c r="E70" s="185">
        <f>SUM(E64:E69)</f>
        <v>12</v>
      </c>
      <c r="F70" s="185">
        <f>SUM(F64:F69)</f>
        <v>4</v>
      </c>
      <c r="G70" s="185">
        <f>SUM(G64:G69)</f>
        <v>6</v>
      </c>
      <c r="H70" s="185">
        <f>SUM(H64:H69)</f>
        <v>1</v>
      </c>
      <c r="I70" s="185">
        <f>SUM(I64:I69)</f>
        <v>0</v>
      </c>
      <c r="J70" s="185">
        <f>SUM(J64:J69)</f>
        <v>0</v>
      </c>
      <c r="K70" s="185">
        <f>SUM(K64:K69)</f>
        <v>2</v>
      </c>
      <c r="L70" s="185">
        <f>SUM(L64:L69)</f>
        <v>2</v>
      </c>
      <c r="M70" s="185">
        <f>SUM(M64:M69)</f>
        <v>4</v>
      </c>
      <c r="N70" s="185">
        <f>SUM(N64:N69)</f>
        <v>5</v>
      </c>
      <c r="O70" s="185">
        <f>SUM(O64:O69)</f>
        <v>4</v>
      </c>
      <c r="P70" s="185">
        <f>SUM(P64:P69)</f>
        <v>2</v>
      </c>
      <c r="Q70" s="185">
        <f>SUM(Q64:Q69)</f>
        <v>2</v>
      </c>
      <c r="R70" s="185">
        <f>SUM(R64:R69)</f>
        <v>4</v>
      </c>
      <c r="S70" s="185">
        <f>SUM(S64:S69)</f>
        <v>3</v>
      </c>
      <c r="T70" s="185">
        <f>SUM(T64:T69)</f>
        <v>0</v>
      </c>
      <c r="U70" s="185">
        <f>SUM(U64:U69)</f>
        <v>3</v>
      </c>
      <c r="V70" s="185">
        <f>SUM(V64:V69)</f>
        <v>3</v>
      </c>
      <c r="W70" s="185">
        <f>SUM(W64:W69)</f>
        <v>0</v>
      </c>
      <c r="X70" s="185">
        <f>SUM(X64:X69)</f>
        <v>0</v>
      </c>
      <c r="Y70" s="185">
        <f>SUM(Y64:Y69)</f>
        <v>1</v>
      </c>
      <c r="Z70" s="185">
        <f>SUM(Z64:Z69)</f>
        <v>0</v>
      </c>
      <c r="AA70" s="186">
        <f>SUM(E70:Z70)</f>
        <v>58</v>
      </c>
    </row>
    <row r="71" spans="1:27" s="112" customFormat="1" ht="15" customHeight="1">
      <c r="A71" s="370"/>
      <c r="B71" s="371" t="s">
        <v>396</v>
      </c>
      <c r="C71" s="67">
        <v>56</v>
      </c>
      <c r="D71" s="67" t="s">
        <v>475</v>
      </c>
      <c r="E71" s="185">
        <v>1</v>
      </c>
      <c r="F71" s="185">
        <v>0</v>
      </c>
      <c r="G71" s="185">
        <v>0</v>
      </c>
      <c r="H71" s="185">
        <v>0</v>
      </c>
      <c r="I71" s="185">
        <v>0</v>
      </c>
      <c r="J71" s="185">
        <v>0</v>
      </c>
      <c r="K71" s="185">
        <v>0</v>
      </c>
      <c r="L71" s="185">
        <v>0</v>
      </c>
      <c r="M71" s="185">
        <v>0</v>
      </c>
      <c r="N71" s="185">
        <v>0</v>
      </c>
      <c r="O71" s="185">
        <v>1</v>
      </c>
      <c r="P71" s="185">
        <v>1</v>
      </c>
      <c r="Q71" s="185">
        <v>0</v>
      </c>
      <c r="R71" s="185">
        <v>0</v>
      </c>
      <c r="S71" s="185">
        <v>1</v>
      </c>
      <c r="T71" s="185">
        <v>3</v>
      </c>
      <c r="U71" s="185">
        <v>3</v>
      </c>
      <c r="V71" s="185">
        <v>0</v>
      </c>
      <c r="W71" s="185">
        <v>0</v>
      </c>
      <c r="X71" s="185">
        <v>0</v>
      </c>
      <c r="Y71" s="185">
        <v>0</v>
      </c>
      <c r="Z71" s="185">
        <v>0</v>
      </c>
      <c r="AA71" s="186">
        <f>SUM(E71:Z71)</f>
        <v>10</v>
      </c>
    </row>
    <row r="72" spans="1:27" s="112" customFormat="1" ht="15" customHeight="1">
      <c r="A72" s="370"/>
      <c r="B72" s="371"/>
      <c r="C72" s="67">
        <v>57</v>
      </c>
      <c r="D72" s="67" t="s">
        <v>522</v>
      </c>
      <c r="E72" s="185">
        <v>6</v>
      </c>
      <c r="F72" s="185">
        <v>1</v>
      </c>
      <c r="G72" s="185">
        <v>2</v>
      </c>
      <c r="H72" s="185">
        <v>0</v>
      </c>
      <c r="I72" s="185">
        <v>0</v>
      </c>
      <c r="J72" s="185">
        <v>1</v>
      </c>
      <c r="K72" s="185">
        <v>2</v>
      </c>
      <c r="L72" s="185">
        <v>0</v>
      </c>
      <c r="M72" s="185">
        <v>0</v>
      </c>
      <c r="N72" s="185">
        <v>0</v>
      </c>
      <c r="O72" s="185">
        <v>1</v>
      </c>
      <c r="P72" s="185">
        <v>2</v>
      </c>
      <c r="Q72" s="185">
        <v>1</v>
      </c>
      <c r="R72" s="185">
        <v>0</v>
      </c>
      <c r="S72" s="185">
        <v>1</v>
      </c>
      <c r="T72" s="185">
        <v>2</v>
      </c>
      <c r="U72" s="185">
        <v>0</v>
      </c>
      <c r="V72" s="185">
        <v>0</v>
      </c>
      <c r="W72" s="185">
        <v>0</v>
      </c>
      <c r="X72" s="185">
        <v>0</v>
      </c>
      <c r="Y72" s="185">
        <v>0</v>
      </c>
      <c r="Z72" s="185">
        <v>0</v>
      </c>
      <c r="AA72" s="186">
        <f>SUM(E72:Z72)</f>
        <v>19</v>
      </c>
    </row>
    <row r="73" spans="1:27" s="112" customFormat="1" ht="15" customHeight="1">
      <c r="A73" s="370"/>
      <c r="B73" s="371"/>
      <c r="C73" s="67">
        <v>58</v>
      </c>
      <c r="D73" s="67" t="s">
        <v>380</v>
      </c>
      <c r="E73" s="185">
        <v>1</v>
      </c>
      <c r="F73" s="185">
        <v>0</v>
      </c>
      <c r="G73" s="185">
        <v>0</v>
      </c>
      <c r="H73" s="185">
        <v>2</v>
      </c>
      <c r="I73" s="185">
        <v>0</v>
      </c>
      <c r="J73" s="185">
        <v>1</v>
      </c>
      <c r="K73" s="185">
        <v>0</v>
      </c>
      <c r="L73" s="185">
        <v>0</v>
      </c>
      <c r="M73" s="185">
        <v>0</v>
      </c>
      <c r="N73" s="185">
        <v>0</v>
      </c>
      <c r="O73" s="185">
        <v>1</v>
      </c>
      <c r="P73" s="185">
        <v>2</v>
      </c>
      <c r="Q73" s="185">
        <v>0</v>
      </c>
      <c r="R73" s="185">
        <v>0</v>
      </c>
      <c r="S73" s="185">
        <v>0</v>
      </c>
      <c r="T73" s="185">
        <v>0</v>
      </c>
      <c r="U73" s="185">
        <v>1</v>
      </c>
      <c r="V73" s="185">
        <v>0</v>
      </c>
      <c r="W73" s="185">
        <v>0</v>
      </c>
      <c r="X73" s="185">
        <v>0</v>
      </c>
      <c r="Y73" s="185">
        <v>0</v>
      </c>
      <c r="Z73" s="185">
        <v>0</v>
      </c>
      <c r="AA73" s="186">
        <f>SUM(E73:Z73)</f>
        <v>8</v>
      </c>
    </row>
    <row r="74" spans="1:27" s="112" customFormat="1" ht="15" customHeight="1">
      <c r="A74" s="370"/>
      <c r="B74" s="371"/>
      <c r="C74" s="67">
        <v>59</v>
      </c>
      <c r="D74" s="67" t="s">
        <v>647</v>
      </c>
      <c r="E74" s="185">
        <v>3</v>
      </c>
      <c r="F74" s="185"/>
      <c r="G74" s="185"/>
      <c r="H74" s="185"/>
      <c r="I74" s="185"/>
      <c r="J74" s="185"/>
      <c r="K74" s="185"/>
      <c r="L74" s="185"/>
      <c r="M74" s="185"/>
      <c r="N74" s="185"/>
      <c r="O74" s="185"/>
      <c r="P74" s="185"/>
      <c r="Q74" s="185"/>
      <c r="R74" s="185"/>
      <c r="S74" s="185"/>
      <c r="T74" s="185"/>
      <c r="U74" s="185"/>
      <c r="V74" s="185"/>
      <c r="W74" s="185"/>
      <c r="X74" s="185"/>
      <c r="Y74" s="185"/>
      <c r="Z74" s="185"/>
      <c r="AA74" s="186">
        <f>SUM(E74:Z74)</f>
        <v>3</v>
      </c>
    </row>
    <row r="75" spans="1:27" s="112" customFormat="1" ht="15" customHeight="1">
      <c r="A75" s="370"/>
      <c r="B75" s="371"/>
      <c r="C75" s="67">
        <v>60</v>
      </c>
      <c r="D75" s="67" t="s">
        <v>497</v>
      </c>
      <c r="E75" s="185">
        <v>0</v>
      </c>
      <c r="F75" s="185">
        <v>2</v>
      </c>
      <c r="G75" s="185">
        <v>0</v>
      </c>
      <c r="H75" s="185">
        <v>0</v>
      </c>
      <c r="I75" s="185">
        <v>0</v>
      </c>
      <c r="J75" s="185">
        <v>0</v>
      </c>
      <c r="K75" s="185">
        <v>0</v>
      </c>
      <c r="L75" s="185">
        <v>0</v>
      </c>
      <c r="M75" s="185">
        <v>0</v>
      </c>
      <c r="N75" s="185">
        <v>0</v>
      </c>
      <c r="O75" s="185">
        <v>0</v>
      </c>
      <c r="P75" s="185">
        <v>0</v>
      </c>
      <c r="Q75" s="185">
        <v>0</v>
      </c>
      <c r="R75" s="185">
        <v>1</v>
      </c>
      <c r="S75" s="185">
        <v>1</v>
      </c>
      <c r="T75" s="185">
        <v>0</v>
      </c>
      <c r="U75" s="185">
        <v>0</v>
      </c>
      <c r="V75" s="185">
        <v>1</v>
      </c>
      <c r="W75" s="185">
        <v>0</v>
      </c>
      <c r="X75" s="185">
        <v>0</v>
      </c>
      <c r="Y75" s="185">
        <v>0</v>
      </c>
      <c r="Z75" s="185">
        <v>0</v>
      </c>
      <c r="AA75" s="186">
        <f>SUM(E75:Z75)</f>
        <v>5</v>
      </c>
    </row>
    <row r="76" spans="1:27" ht="15" customHeight="1">
      <c r="A76" s="370"/>
      <c r="B76" s="371"/>
      <c r="C76" s="67">
        <v>61</v>
      </c>
      <c r="D76" s="67" t="s">
        <v>725</v>
      </c>
      <c r="E76" s="185">
        <v>0</v>
      </c>
      <c r="F76" s="185">
        <v>2</v>
      </c>
      <c r="G76" s="185">
        <v>1</v>
      </c>
      <c r="H76" s="185">
        <v>0</v>
      </c>
      <c r="I76" s="185">
        <v>2</v>
      </c>
      <c r="J76" s="185">
        <v>0</v>
      </c>
      <c r="K76" s="185">
        <v>0</v>
      </c>
      <c r="L76" s="185">
        <v>0</v>
      </c>
      <c r="M76" s="185">
        <v>1</v>
      </c>
      <c r="N76" s="185">
        <v>2</v>
      </c>
      <c r="O76" s="185">
        <v>7</v>
      </c>
      <c r="P76" s="185">
        <v>1</v>
      </c>
      <c r="Q76" s="185">
        <v>0</v>
      </c>
      <c r="R76" s="185">
        <v>1</v>
      </c>
      <c r="S76" s="185">
        <v>0</v>
      </c>
      <c r="T76" s="185">
        <v>0</v>
      </c>
      <c r="U76" s="185">
        <v>0</v>
      </c>
      <c r="V76" s="185">
        <v>0</v>
      </c>
      <c r="W76" s="185">
        <v>0</v>
      </c>
      <c r="X76" s="185">
        <v>0</v>
      </c>
      <c r="Y76" s="185">
        <v>0</v>
      </c>
      <c r="Z76" s="185">
        <v>0</v>
      </c>
      <c r="AA76" s="186">
        <f>SUM(E76:Z76)</f>
        <v>17</v>
      </c>
    </row>
    <row r="77" spans="1:27" ht="15" customHeight="1">
      <c r="A77" s="370"/>
      <c r="B77" s="371"/>
      <c r="C77" s="366" t="s">
        <v>692</v>
      </c>
      <c r="D77" s="367"/>
      <c r="E77" s="185">
        <f>SUM(E71:E76)</f>
        <v>11</v>
      </c>
      <c r="F77" s="185">
        <f>SUM(F71:F76)</f>
        <v>5</v>
      </c>
      <c r="G77" s="185">
        <f>SUM(G71:G76)</f>
        <v>3</v>
      </c>
      <c r="H77" s="185">
        <f>SUM(H71:H76)</f>
        <v>2</v>
      </c>
      <c r="I77" s="185">
        <f>SUM(I71:I76)</f>
        <v>2</v>
      </c>
      <c r="J77" s="185">
        <f>SUM(J71:J76)</f>
        <v>2</v>
      </c>
      <c r="K77" s="185">
        <f>SUM(K71:K76)</f>
        <v>2</v>
      </c>
      <c r="L77" s="185">
        <f>SUM(L71:L76)</f>
        <v>0</v>
      </c>
      <c r="M77" s="185">
        <f>SUM(M71:M76)</f>
        <v>1</v>
      </c>
      <c r="N77" s="185">
        <f>SUM(N71:N76)</f>
        <v>2</v>
      </c>
      <c r="O77" s="185">
        <f>SUM(O71:O76)</f>
        <v>10</v>
      </c>
      <c r="P77" s="185">
        <f>SUM(P71:P76)</f>
        <v>6</v>
      </c>
      <c r="Q77" s="185">
        <f>SUM(Q71:Q76)</f>
        <v>1</v>
      </c>
      <c r="R77" s="185">
        <f>SUM(R71:R76)</f>
        <v>2</v>
      </c>
      <c r="S77" s="185">
        <f>SUM(S71:S76)</f>
        <v>3</v>
      </c>
      <c r="T77" s="185">
        <f>SUM(T71:T76)</f>
        <v>5</v>
      </c>
      <c r="U77" s="185">
        <f>SUM(U71:U76)</f>
        <v>4</v>
      </c>
      <c r="V77" s="185">
        <f>SUM(V71:V76)</f>
        <v>1</v>
      </c>
      <c r="W77" s="185">
        <f>SUM(W71:W76)</f>
        <v>0</v>
      </c>
      <c r="X77" s="185">
        <f>SUM(X71:X76)</f>
        <v>0</v>
      </c>
      <c r="Y77" s="185">
        <f>SUM(Y71:Y76)</f>
        <v>0</v>
      </c>
      <c r="Z77" s="185">
        <f>SUM(Z71:Z76)</f>
        <v>0</v>
      </c>
      <c r="AA77" s="186">
        <f>SUM(E77:Z77)</f>
        <v>62</v>
      </c>
    </row>
    <row r="78" spans="1:27" ht="15" customHeight="1">
      <c r="A78" s="370"/>
      <c r="B78" s="368" t="s">
        <v>486</v>
      </c>
      <c r="C78" s="368"/>
      <c r="D78" s="369"/>
      <c r="E78" s="185">
        <f>E77+E70+E63+E56</f>
        <v>61</v>
      </c>
      <c r="F78" s="185">
        <f>F77+F70+F63+F56</f>
        <v>28</v>
      </c>
      <c r="G78" s="185">
        <f>G77+G70+G63+G56</f>
        <v>17</v>
      </c>
      <c r="H78" s="185">
        <f>H77+H70+H63+H56</f>
        <v>11</v>
      </c>
      <c r="I78" s="185">
        <f>I77+I70+I63+I56</f>
        <v>9</v>
      </c>
      <c r="J78" s="185">
        <f>J77+J70+J63+J56</f>
        <v>8</v>
      </c>
      <c r="K78" s="185">
        <f>K77+K70+K63+K56</f>
        <v>11</v>
      </c>
      <c r="L78" s="185">
        <f>L77+L70+L63+L56</f>
        <v>15</v>
      </c>
      <c r="M78" s="185">
        <f>M77+M70+M63+M56</f>
        <v>18</v>
      </c>
      <c r="N78" s="185">
        <f>N77+N70+N63+N56</f>
        <v>20</v>
      </c>
      <c r="O78" s="185">
        <f>O77+O70+O63+O56</f>
        <v>20</v>
      </c>
      <c r="P78" s="185">
        <f>P77+P70+P63+P56</f>
        <v>19</v>
      </c>
      <c r="Q78" s="185">
        <f>Q77+Q70+Q63+Q56</f>
        <v>10</v>
      </c>
      <c r="R78" s="185">
        <f>R77+R70+R63+R56</f>
        <v>11</v>
      </c>
      <c r="S78" s="185">
        <f>S77+S70+S63+S56</f>
        <v>8</v>
      </c>
      <c r="T78" s="185">
        <f>T77+T70+T63+T56</f>
        <v>9</v>
      </c>
      <c r="U78" s="185">
        <f>U77+U70+U63+U56</f>
        <v>11</v>
      </c>
      <c r="V78" s="185">
        <f>V77+V70+V63+V56</f>
        <v>7</v>
      </c>
      <c r="W78" s="185">
        <f>W77+W70+W63+W56</f>
        <v>1</v>
      </c>
      <c r="X78" s="185">
        <f>X77+X70+X63+X56</f>
        <v>0</v>
      </c>
      <c r="Y78" s="185">
        <f>Y77+Y70+Y63+Y56</f>
        <v>4</v>
      </c>
      <c r="Z78" s="185">
        <f>Z77+Z70+Z63+Z56</f>
        <v>0</v>
      </c>
      <c r="AA78" s="186">
        <f>SUM(E78:Z78)</f>
        <v>298</v>
      </c>
    </row>
    <row r="79" spans="1:27" ht="15" customHeight="1">
      <c r="A79" s="370" t="s">
        <v>757</v>
      </c>
      <c r="B79" s="371" t="s">
        <v>381</v>
      </c>
      <c r="C79" s="67">
        <v>62</v>
      </c>
      <c r="D79" s="67" t="s">
        <v>470</v>
      </c>
      <c r="E79" s="185">
        <v>1</v>
      </c>
      <c r="F79" s="185">
        <v>2</v>
      </c>
      <c r="G79" s="185">
        <v>2</v>
      </c>
      <c r="H79" s="185">
        <v>0</v>
      </c>
      <c r="I79" s="185">
        <v>0</v>
      </c>
      <c r="J79" s="185">
        <v>0</v>
      </c>
      <c r="K79" s="185">
        <v>0</v>
      </c>
      <c r="L79" s="185">
        <v>0</v>
      </c>
      <c r="M79" s="185">
        <v>1</v>
      </c>
      <c r="N79" s="185">
        <v>0</v>
      </c>
      <c r="O79" s="185">
        <v>1</v>
      </c>
      <c r="P79" s="185">
        <v>0</v>
      </c>
      <c r="Q79" s="185">
        <v>1</v>
      </c>
      <c r="R79" s="185">
        <v>1</v>
      </c>
      <c r="S79" s="185">
        <v>2</v>
      </c>
      <c r="T79" s="185">
        <v>0</v>
      </c>
      <c r="U79" s="185">
        <v>1</v>
      </c>
      <c r="V79" s="185">
        <v>0</v>
      </c>
      <c r="W79" s="185">
        <v>0</v>
      </c>
      <c r="X79" s="185">
        <v>0</v>
      </c>
      <c r="Y79" s="185">
        <v>0</v>
      </c>
      <c r="Z79" s="185">
        <v>0</v>
      </c>
      <c r="AA79" s="186">
        <f>SUM(E79:Z79)</f>
        <v>12</v>
      </c>
    </row>
    <row r="80" spans="1:27" ht="15" customHeight="1">
      <c r="A80" s="370"/>
      <c r="B80" s="371"/>
      <c r="C80" s="67">
        <v>63</v>
      </c>
      <c r="D80" s="67" t="s">
        <v>521</v>
      </c>
      <c r="E80" s="185">
        <v>4</v>
      </c>
      <c r="F80" s="185">
        <v>1</v>
      </c>
      <c r="G80" s="185">
        <v>1</v>
      </c>
      <c r="H80" s="185">
        <v>0</v>
      </c>
      <c r="I80" s="185">
        <v>0</v>
      </c>
      <c r="J80" s="185">
        <v>0</v>
      </c>
      <c r="K80" s="185">
        <v>1</v>
      </c>
      <c r="L80" s="185">
        <v>1</v>
      </c>
      <c r="M80" s="185">
        <v>1</v>
      </c>
      <c r="N80" s="185">
        <v>0</v>
      </c>
      <c r="O80" s="185">
        <v>3</v>
      </c>
      <c r="P80" s="185">
        <v>0</v>
      </c>
      <c r="Q80" s="185">
        <v>0</v>
      </c>
      <c r="R80" s="185">
        <v>0</v>
      </c>
      <c r="S80" s="185">
        <v>0</v>
      </c>
      <c r="T80" s="185">
        <v>0</v>
      </c>
      <c r="U80" s="185">
        <v>1</v>
      </c>
      <c r="V80" s="185">
        <v>0</v>
      </c>
      <c r="W80" s="185">
        <v>0</v>
      </c>
      <c r="X80" s="185">
        <v>0</v>
      </c>
      <c r="Y80" s="185">
        <v>0</v>
      </c>
      <c r="Z80" s="185">
        <v>0</v>
      </c>
      <c r="AA80" s="186">
        <f>SUM(E80:Z80)</f>
        <v>13</v>
      </c>
    </row>
    <row r="81" spans="1:27" ht="15" customHeight="1">
      <c r="A81" s="370"/>
      <c r="B81" s="371"/>
      <c r="C81" s="67">
        <v>64</v>
      </c>
      <c r="D81" s="67" t="s">
        <v>403</v>
      </c>
      <c r="E81" s="185">
        <v>6</v>
      </c>
      <c r="F81" s="185">
        <v>2</v>
      </c>
      <c r="G81" s="185">
        <v>0</v>
      </c>
      <c r="H81" s="185">
        <v>0</v>
      </c>
      <c r="I81" s="185">
        <v>0</v>
      </c>
      <c r="J81" s="185">
        <v>1</v>
      </c>
      <c r="K81" s="185">
        <v>2</v>
      </c>
      <c r="L81" s="185">
        <v>4</v>
      </c>
      <c r="M81" s="185">
        <v>6</v>
      </c>
      <c r="N81" s="185">
        <v>0</v>
      </c>
      <c r="O81" s="185">
        <v>2</v>
      </c>
      <c r="P81" s="185">
        <v>0</v>
      </c>
      <c r="Q81" s="185">
        <v>0</v>
      </c>
      <c r="R81" s="185">
        <v>2</v>
      </c>
      <c r="S81" s="185">
        <v>0</v>
      </c>
      <c r="T81" s="185">
        <v>1</v>
      </c>
      <c r="U81" s="185">
        <v>0</v>
      </c>
      <c r="V81" s="185">
        <v>0</v>
      </c>
      <c r="W81" s="185">
        <v>0</v>
      </c>
      <c r="X81" s="185">
        <v>0</v>
      </c>
      <c r="Y81" s="185">
        <v>0</v>
      </c>
      <c r="Z81" s="185">
        <v>0</v>
      </c>
      <c r="AA81" s="186">
        <f>SUM(E81:Z81)</f>
        <v>26</v>
      </c>
    </row>
    <row r="82" spans="1:27" ht="15" customHeight="1">
      <c r="A82" s="370"/>
      <c r="B82" s="371"/>
      <c r="C82" s="67">
        <v>65</v>
      </c>
      <c r="D82" s="67" t="s">
        <v>318</v>
      </c>
      <c r="E82" s="185">
        <v>10</v>
      </c>
      <c r="F82" s="185">
        <v>0</v>
      </c>
      <c r="G82" s="185">
        <v>0</v>
      </c>
      <c r="H82" s="185">
        <v>0</v>
      </c>
      <c r="I82" s="185">
        <v>0</v>
      </c>
      <c r="J82" s="185">
        <v>0</v>
      </c>
      <c r="K82" s="185">
        <v>0</v>
      </c>
      <c r="L82" s="185">
        <v>0</v>
      </c>
      <c r="M82" s="185">
        <v>1</v>
      </c>
      <c r="N82" s="185">
        <v>0</v>
      </c>
      <c r="O82" s="185">
        <v>0</v>
      </c>
      <c r="P82" s="185">
        <v>0</v>
      </c>
      <c r="Q82" s="185">
        <v>1</v>
      </c>
      <c r="R82" s="185">
        <v>0</v>
      </c>
      <c r="S82" s="185">
        <v>3</v>
      </c>
      <c r="T82" s="185">
        <v>0</v>
      </c>
      <c r="U82" s="185">
        <v>0</v>
      </c>
      <c r="V82" s="185">
        <v>0</v>
      </c>
      <c r="W82" s="185">
        <v>0</v>
      </c>
      <c r="X82" s="185">
        <v>0</v>
      </c>
      <c r="Y82" s="185">
        <v>0</v>
      </c>
      <c r="Z82" s="185">
        <v>0</v>
      </c>
      <c r="AA82" s="186">
        <f>SUM(E82:Z82)</f>
        <v>15</v>
      </c>
    </row>
    <row r="83" spans="1:27" ht="15" customHeight="1">
      <c r="A83" s="370"/>
      <c r="B83" s="371"/>
      <c r="C83" s="67">
        <v>66</v>
      </c>
      <c r="D83" s="79" t="s">
        <v>722</v>
      </c>
      <c r="E83" s="185"/>
      <c r="F83" s="185"/>
      <c r="G83" s="185"/>
      <c r="H83" s="185"/>
      <c r="I83" s="185"/>
      <c r="J83" s="185"/>
      <c r="K83" s="185"/>
      <c r="L83" s="185"/>
      <c r="M83" s="185"/>
      <c r="N83" s="185"/>
      <c r="O83" s="185"/>
      <c r="P83" s="185"/>
      <c r="Q83" s="185"/>
      <c r="R83" s="185"/>
      <c r="S83" s="185"/>
      <c r="T83" s="185"/>
      <c r="U83" s="185"/>
      <c r="V83" s="185"/>
      <c r="W83" s="185"/>
      <c r="X83" s="185"/>
      <c r="Y83" s="185"/>
      <c r="Z83" s="185"/>
      <c r="AA83" s="186">
        <f>SUM(E83:Z83)</f>
        <v>0</v>
      </c>
    </row>
    <row r="84" spans="1:27" ht="15" customHeight="1">
      <c r="A84" s="370"/>
      <c r="B84" s="371"/>
      <c r="C84" s="367" t="s">
        <v>692</v>
      </c>
      <c r="D84" s="373"/>
      <c r="E84" s="185">
        <f>SUM(E79:E83)</f>
        <v>21</v>
      </c>
      <c r="F84" s="185">
        <f>SUM(F79:F83)</f>
        <v>5</v>
      </c>
      <c r="G84" s="185">
        <f>SUM(G79:G83)</f>
        <v>3</v>
      </c>
      <c r="H84" s="185">
        <f>SUM(H79:H83)</f>
        <v>0</v>
      </c>
      <c r="I84" s="185">
        <f>SUM(I79:I83)</f>
        <v>0</v>
      </c>
      <c r="J84" s="185">
        <f>SUM(J79:J83)</f>
        <v>1</v>
      </c>
      <c r="K84" s="185">
        <f>SUM(K79:K83)</f>
        <v>3</v>
      </c>
      <c r="L84" s="185">
        <f>SUM(L79:L83)</f>
        <v>5</v>
      </c>
      <c r="M84" s="185">
        <f>SUM(M79:M83)</f>
        <v>9</v>
      </c>
      <c r="N84" s="185">
        <f>SUM(N79:N83)</f>
        <v>0</v>
      </c>
      <c r="O84" s="185">
        <f>SUM(O79:O83)</f>
        <v>6</v>
      </c>
      <c r="P84" s="185">
        <f>SUM(P79:P83)</f>
        <v>0</v>
      </c>
      <c r="Q84" s="185">
        <f>SUM(Q79:Q83)</f>
        <v>2</v>
      </c>
      <c r="R84" s="185">
        <f>SUM(R79:R83)</f>
        <v>3</v>
      </c>
      <c r="S84" s="185">
        <f>SUM(S79:S83)</f>
        <v>5</v>
      </c>
      <c r="T84" s="185">
        <f>SUM(T79:T83)</f>
        <v>1</v>
      </c>
      <c r="U84" s="185">
        <f>SUM(U79:U83)</f>
        <v>2</v>
      </c>
      <c r="V84" s="185">
        <f>SUM(V79:V83)</f>
        <v>0</v>
      </c>
      <c r="W84" s="185">
        <f>SUM(W79:W83)</f>
        <v>0</v>
      </c>
      <c r="X84" s="185">
        <f>SUM(X79:X83)</f>
        <v>0</v>
      </c>
      <c r="Y84" s="185">
        <f>SUM(Y79:Y83)</f>
        <v>0</v>
      </c>
      <c r="Z84" s="185">
        <f>SUM(Z79:Z83)</f>
        <v>0</v>
      </c>
      <c r="AA84" s="186">
        <f>SUM(E84:Z84)</f>
        <v>66</v>
      </c>
    </row>
    <row r="85" spans="1:27" ht="15" customHeight="1">
      <c r="A85" s="370"/>
      <c r="B85" s="371" t="s">
        <v>358</v>
      </c>
      <c r="C85" s="67">
        <v>67</v>
      </c>
      <c r="D85" s="67" t="s">
        <v>515</v>
      </c>
      <c r="E85" s="185">
        <v>3</v>
      </c>
      <c r="F85" s="185">
        <v>0</v>
      </c>
      <c r="G85" s="185">
        <v>1</v>
      </c>
      <c r="H85" s="185">
        <v>0</v>
      </c>
      <c r="I85" s="185">
        <v>0</v>
      </c>
      <c r="J85" s="185">
        <v>0</v>
      </c>
      <c r="K85" s="185">
        <v>0</v>
      </c>
      <c r="L85" s="185">
        <v>0</v>
      </c>
      <c r="M85" s="185">
        <v>0</v>
      </c>
      <c r="N85" s="185">
        <v>1</v>
      </c>
      <c r="O85" s="185">
        <v>1</v>
      </c>
      <c r="P85" s="185">
        <v>0</v>
      </c>
      <c r="Q85" s="185">
        <v>0</v>
      </c>
      <c r="R85" s="185">
        <v>0</v>
      </c>
      <c r="S85" s="185">
        <v>0</v>
      </c>
      <c r="T85" s="185">
        <v>0</v>
      </c>
      <c r="U85" s="185">
        <v>0</v>
      </c>
      <c r="V85" s="185">
        <v>1</v>
      </c>
      <c r="W85" s="185">
        <v>0</v>
      </c>
      <c r="X85" s="185">
        <v>0</v>
      </c>
      <c r="Y85" s="185">
        <v>0</v>
      </c>
      <c r="Z85" s="185">
        <v>0</v>
      </c>
      <c r="AA85" s="186">
        <f>SUM(E85:Z85)</f>
        <v>7</v>
      </c>
    </row>
    <row r="86" spans="1:27" ht="15" customHeight="1">
      <c r="A86" s="370"/>
      <c r="B86" s="371"/>
      <c r="C86" s="67">
        <v>68</v>
      </c>
      <c r="D86" s="67" t="s">
        <v>454</v>
      </c>
      <c r="E86" s="185">
        <v>11</v>
      </c>
      <c r="F86" s="185">
        <v>5</v>
      </c>
      <c r="G86" s="185">
        <v>1</v>
      </c>
      <c r="H86" s="185">
        <v>0</v>
      </c>
      <c r="I86" s="185">
        <v>0</v>
      </c>
      <c r="J86" s="185">
        <v>1</v>
      </c>
      <c r="K86" s="185">
        <v>2</v>
      </c>
      <c r="L86" s="185">
        <v>1</v>
      </c>
      <c r="M86" s="185">
        <v>1</v>
      </c>
      <c r="N86" s="185">
        <v>1</v>
      </c>
      <c r="O86" s="185">
        <v>1</v>
      </c>
      <c r="P86" s="185">
        <v>0</v>
      </c>
      <c r="Q86" s="185">
        <v>1</v>
      </c>
      <c r="R86" s="185">
        <v>0</v>
      </c>
      <c r="S86" s="185">
        <v>0</v>
      </c>
      <c r="T86" s="185">
        <v>1</v>
      </c>
      <c r="U86" s="185">
        <v>1</v>
      </c>
      <c r="V86" s="185">
        <v>0</v>
      </c>
      <c r="W86" s="185">
        <v>1</v>
      </c>
      <c r="X86" s="185">
        <v>0</v>
      </c>
      <c r="Y86" s="185">
        <v>0</v>
      </c>
      <c r="Z86" s="185">
        <v>0</v>
      </c>
      <c r="AA86" s="186">
        <f>SUM(E86:Z86)</f>
        <v>28</v>
      </c>
    </row>
    <row r="87" spans="1:27" ht="15" customHeight="1">
      <c r="A87" s="370"/>
      <c r="B87" s="371"/>
      <c r="C87" s="67">
        <v>69</v>
      </c>
      <c r="D87" s="67" t="s">
        <v>495</v>
      </c>
      <c r="E87" s="185">
        <v>7</v>
      </c>
      <c r="F87" s="185">
        <v>6</v>
      </c>
      <c r="G87" s="185">
        <v>0</v>
      </c>
      <c r="H87" s="185">
        <v>0</v>
      </c>
      <c r="I87" s="185">
        <v>0</v>
      </c>
      <c r="J87" s="185">
        <v>1</v>
      </c>
      <c r="K87" s="185">
        <v>1</v>
      </c>
      <c r="L87" s="185">
        <v>2</v>
      </c>
      <c r="M87" s="185">
        <v>2</v>
      </c>
      <c r="N87" s="185">
        <v>1</v>
      </c>
      <c r="O87" s="185">
        <v>1</v>
      </c>
      <c r="P87" s="185">
        <v>0</v>
      </c>
      <c r="Q87" s="185">
        <v>0</v>
      </c>
      <c r="R87" s="185">
        <v>0</v>
      </c>
      <c r="S87" s="185">
        <v>2</v>
      </c>
      <c r="T87" s="185">
        <v>0</v>
      </c>
      <c r="U87" s="185">
        <v>0</v>
      </c>
      <c r="V87" s="185">
        <v>0</v>
      </c>
      <c r="W87" s="185">
        <v>0</v>
      </c>
      <c r="X87" s="185">
        <v>0</v>
      </c>
      <c r="Y87" s="185">
        <v>0</v>
      </c>
      <c r="Z87" s="185">
        <v>0</v>
      </c>
      <c r="AA87" s="186">
        <f>SUM(E87:Z87)</f>
        <v>23</v>
      </c>
    </row>
    <row r="88" spans="1:27" ht="15" customHeight="1">
      <c r="A88" s="370"/>
      <c r="B88" s="371"/>
      <c r="C88" s="67">
        <v>70</v>
      </c>
      <c r="D88" s="67" t="s">
        <v>364</v>
      </c>
      <c r="E88" s="185">
        <v>9</v>
      </c>
      <c r="F88" s="185">
        <v>1</v>
      </c>
      <c r="G88" s="185">
        <v>10</v>
      </c>
      <c r="H88" s="185">
        <v>7</v>
      </c>
      <c r="I88" s="185">
        <v>0</v>
      </c>
      <c r="J88" s="185">
        <v>1</v>
      </c>
      <c r="K88" s="185">
        <v>2</v>
      </c>
      <c r="L88" s="185">
        <v>1</v>
      </c>
      <c r="M88" s="185">
        <v>2</v>
      </c>
      <c r="N88" s="185">
        <v>0</v>
      </c>
      <c r="O88" s="185">
        <v>0</v>
      </c>
      <c r="P88" s="185">
        <v>0</v>
      </c>
      <c r="Q88" s="185">
        <v>0</v>
      </c>
      <c r="R88" s="185">
        <v>0</v>
      </c>
      <c r="S88" s="185">
        <v>0</v>
      </c>
      <c r="T88" s="185">
        <v>0</v>
      </c>
      <c r="U88" s="185">
        <v>0</v>
      </c>
      <c r="V88" s="185">
        <v>0</v>
      </c>
      <c r="W88" s="185">
        <v>0</v>
      </c>
      <c r="X88" s="185">
        <v>0</v>
      </c>
      <c r="Y88" s="185">
        <v>0</v>
      </c>
      <c r="Z88" s="185">
        <v>0</v>
      </c>
      <c r="AA88" s="186">
        <f>SUM(E88:Z88)</f>
        <v>33</v>
      </c>
    </row>
    <row r="89" spans="1:27" ht="15" customHeight="1">
      <c r="A89" s="370"/>
      <c r="B89" s="371"/>
      <c r="C89" s="67">
        <v>71</v>
      </c>
      <c r="D89" s="67" t="s">
        <v>723</v>
      </c>
      <c r="E89" s="185">
        <v>11</v>
      </c>
      <c r="F89" s="185">
        <v>1</v>
      </c>
      <c r="G89" s="185">
        <v>1</v>
      </c>
      <c r="H89" s="185">
        <v>0</v>
      </c>
      <c r="I89" s="185">
        <v>0</v>
      </c>
      <c r="J89" s="185">
        <v>4</v>
      </c>
      <c r="K89" s="185">
        <v>2</v>
      </c>
      <c r="L89" s="185">
        <v>2</v>
      </c>
      <c r="M89" s="185">
        <v>0</v>
      </c>
      <c r="N89" s="185">
        <v>0</v>
      </c>
      <c r="O89" s="185">
        <v>0</v>
      </c>
      <c r="P89" s="185">
        <v>1</v>
      </c>
      <c r="Q89" s="185">
        <v>0</v>
      </c>
      <c r="R89" s="185">
        <v>1</v>
      </c>
      <c r="S89" s="185">
        <v>0</v>
      </c>
      <c r="T89" s="185">
        <v>0</v>
      </c>
      <c r="U89" s="185">
        <v>2</v>
      </c>
      <c r="V89" s="185">
        <v>0</v>
      </c>
      <c r="W89" s="185">
        <v>0</v>
      </c>
      <c r="X89" s="185">
        <v>0</v>
      </c>
      <c r="Y89" s="185">
        <v>0</v>
      </c>
      <c r="Z89" s="185">
        <v>0</v>
      </c>
      <c r="AA89" s="186">
        <f>SUM(E89:Z89)</f>
        <v>25</v>
      </c>
    </row>
    <row r="90" spans="1:27" s="61" customFormat="1" ht="15" customHeight="1">
      <c r="A90" s="370"/>
      <c r="B90" s="371"/>
      <c r="C90" s="67">
        <v>72</v>
      </c>
      <c r="D90" s="67" t="s">
        <v>361</v>
      </c>
      <c r="E90" s="185">
        <v>1</v>
      </c>
      <c r="F90" s="185">
        <v>0</v>
      </c>
      <c r="G90" s="185">
        <v>0</v>
      </c>
      <c r="H90" s="185">
        <v>0</v>
      </c>
      <c r="I90" s="185">
        <v>0</v>
      </c>
      <c r="J90" s="185">
        <v>0</v>
      </c>
      <c r="K90" s="185">
        <v>0</v>
      </c>
      <c r="L90" s="185">
        <v>0</v>
      </c>
      <c r="M90" s="185">
        <v>0</v>
      </c>
      <c r="N90" s="185">
        <v>0</v>
      </c>
      <c r="O90" s="185">
        <v>0</v>
      </c>
      <c r="P90" s="185">
        <v>1</v>
      </c>
      <c r="Q90" s="185">
        <v>0</v>
      </c>
      <c r="R90" s="185">
        <v>0</v>
      </c>
      <c r="S90" s="185">
        <v>0</v>
      </c>
      <c r="T90" s="185">
        <v>0</v>
      </c>
      <c r="U90" s="185">
        <v>0</v>
      </c>
      <c r="V90" s="185">
        <v>0</v>
      </c>
      <c r="W90" s="185">
        <v>0</v>
      </c>
      <c r="X90" s="185">
        <v>0</v>
      </c>
      <c r="Y90" s="185">
        <v>0</v>
      </c>
      <c r="Z90" s="185">
        <v>0</v>
      </c>
      <c r="AA90" s="186">
        <f>SUM(E90:Z90)</f>
        <v>2</v>
      </c>
    </row>
    <row r="91" spans="1:27" ht="15" customHeight="1">
      <c r="A91" s="370"/>
      <c r="B91" s="371"/>
      <c r="C91" s="67">
        <v>73</v>
      </c>
      <c r="D91" s="67" t="s">
        <v>514</v>
      </c>
      <c r="E91" s="185">
        <v>0</v>
      </c>
      <c r="F91" s="185">
        <v>2</v>
      </c>
      <c r="G91" s="185">
        <v>2</v>
      </c>
      <c r="H91" s="185">
        <v>0</v>
      </c>
      <c r="I91" s="185">
        <v>0</v>
      </c>
      <c r="J91" s="185">
        <v>0</v>
      </c>
      <c r="K91" s="185">
        <v>0</v>
      </c>
      <c r="L91" s="185">
        <v>0</v>
      </c>
      <c r="M91" s="185">
        <v>2</v>
      </c>
      <c r="N91" s="185">
        <v>2</v>
      </c>
      <c r="O91" s="185">
        <v>2</v>
      </c>
      <c r="P91" s="185">
        <v>0</v>
      </c>
      <c r="Q91" s="185">
        <v>2</v>
      </c>
      <c r="R91" s="185">
        <v>0</v>
      </c>
      <c r="S91" s="185">
        <v>0</v>
      </c>
      <c r="T91" s="185">
        <v>2</v>
      </c>
      <c r="U91" s="185">
        <v>0</v>
      </c>
      <c r="V91" s="185">
        <v>0</v>
      </c>
      <c r="W91" s="185">
        <v>0</v>
      </c>
      <c r="X91" s="185">
        <v>0</v>
      </c>
      <c r="Y91" s="185">
        <v>0</v>
      </c>
      <c r="Z91" s="185">
        <v>0</v>
      </c>
      <c r="AA91" s="186">
        <f>SUM(E91:Z91)</f>
        <v>14</v>
      </c>
    </row>
    <row r="92" spans="1:27" ht="15" customHeight="1">
      <c r="A92" s="370"/>
      <c r="B92" s="371"/>
      <c r="C92" s="367" t="s">
        <v>692</v>
      </c>
      <c r="D92" s="373"/>
      <c r="E92" s="185">
        <f>SUM(E85:E91)</f>
        <v>42</v>
      </c>
      <c r="F92" s="185">
        <f>SUM(F85:F91)</f>
        <v>15</v>
      </c>
      <c r="G92" s="185">
        <f>SUM(G85:G91)</f>
        <v>15</v>
      </c>
      <c r="H92" s="185">
        <f>SUM(H85:H91)</f>
        <v>7</v>
      </c>
      <c r="I92" s="185">
        <f>SUM(I85:I91)</f>
        <v>0</v>
      </c>
      <c r="J92" s="185">
        <f>SUM(J85:J91)</f>
        <v>7</v>
      </c>
      <c r="K92" s="185">
        <f>SUM(K85:K91)</f>
        <v>7</v>
      </c>
      <c r="L92" s="185">
        <f>SUM(L85:L91)</f>
        <v>6</v>
      </c>
      <c r="M92" s="185">
        <f>SUM(M85:M91)</f>
        <v>7</v>
      </c>
      <c r="N92" s="185">
        <f>SUM(N85:N91)</f>
        <v>5</v>
      </c>
      <c r="O92" s="185">
        <f>SUM(O85:O91)</f>
        <v>5</v>
      </c>
      <c r="P92" s="185">
        <f>SUM(P85:P91)</f>
        <v>2</v>
      </c>
      <c r="Q92" s="185">
        <f>SUM(Q85:Q91)</f>
        <v>3</v>
      </c>
      <c r="R92" s="185">
        <f>SUM(R85:R91)</f>
        <v>1</v>
      </c>
      <c r="S92" s="185">
        <f>SUM(S85:S91)</f>
        <v>2</v>
      </c>
      <c r="T92" s="185">
        <f>SUM(T85:T91)</f>
        <v>3</v>
      </c>
      <c r="U92" s="185">
        <f>SUM(U85:U91)</f>
        <v>3</v>
      </c>
      <c r="V92" s="185">
        <f>SUM(V85:V91)</f>
        <v>1</v>
      </c>
      <c r="W92" s="185">
        <f>SUM(W85:W91)</f>
        <v>1</v>
      </c>
      <c r="X92" s="185">
        <f>SUM(X85:X91)</f>
        <v>0</v>
      </c>
      <c r="Y92" s="185">
        <f>SUM(Y85:Y91)</f>
        <v>0</v>
      </c>
      <c r="Z92" s="185">
        <f>SUM(Z85:Z91)</f>
        <v>0</v>
      </c>
      <c r="AA92" s="186">
        <f>SUM(E92:Z92)</f>
        <v>132</v>
      </c>
    </row>
    <row r="93" spans="1:27" ht="15" customHeight="1">
      <c r="A93" s="370"/>
      <c r="B93" s="369" t="s">
        <v>486</v>
      </c>
      <c r="C93" s="310"/>
      <c r="D93" s="310"/>
      <c r="E93" s="185">
        <f>E92+E84</f>
        <v>63</v>
      </c>
      <c r="F93" s="185">
        <f>F92+F84</f>
        <v>20</v>
      </c>
      <c r="G93" s="185">
        <f>G92+G84</f>
        <v>18</v>
      </c>
      <c r="H93" s="185">
        <f>H92+H84</f>
        <v>7</v>
      </c>
      <c r="I93" s="185">
        <f>I92+I84</f>
        <v>0</v>
      </c>
      <c r="J93" s="185">
        <f>J92+J84</f>
        <v>8</v>
      </c>
      <c r="K93" s="185">
        <f>K92+K84</f>
        <v>10</v>
      </c>
      <c r="L93" s="185">
        <f>L92+L84</f>
        <v>11</v>
      </c>
      <c r="M93" s="185">
        <f>M92+M84</f>
        <v>16</v>
      </c>
      <c r="N93" s="185">
        <f>N92+N84</f>
        <v>5</v>
      </c>
      <c r="O93" s="185">
        <f>O92+O84</f>
        <v>11</v>
      </c>
      <c r="P93" s="185">
        <f>P92+P84</f>
        <v>2</v>
      </c>
      <c r="Q93" s="185">
        <f>Q92+Q84</f>
        <v>5</v>
      </c>
      <c r="R93" s="185">
        <f>R92+R84</f>
        <v>4</v>
      </c>
      <c r="S93" s="185">
        <f>S92+S84</f>
        <v>7</v>
      </c>
      <c r="T93" s="185">
        <f>T92+T84</f>
        <v>4</v>
      </c>
      <c r="U93" s="185">
        <f>U92+U84</f>
        <v>5</v>
      </c>
      <c r="V93" s="185">
        <f>V92+V84</f>
        <v>1</v>
      </c>
      <c r="W93" s="185">
        <f>W92+W84</f>
        <v>1</v>
      </c>
      <c r="X93" s="185">
        <f>X92+X84</f>
        <v>0</v>
      </c>
      <c r="Y93" s="185">
        <f>Y92+Y84</f>
        <v>0</v>
      </c>
      <c r="Z93" s="185">
        <f>Z92+Z84</f>
        <v>0</v>
      </c>
      <c r="AA93" s="186">
        <f>SUM(E93:Z93)</f>
        <v>198</v>
      </c>
    </row>
    <row r="94" spans="1:27" ht="15" customHeight="1">
      <c r="A94" s="373" t="s">
        <v>604</v>
      </c>
      <c r="B94" s="373"/>
      <c r="C94" s="373"/>
      <c r="D94" s="373"/>
      <c r="E94" s="185"/>
      <c r="F94" s="185"/>
      <c r="G94" s="185"/>
      <c r="H94" s="185"/>
      <c r="I94" s="185"/>
      <c r="J94" s="185"/>
      <c r="K94" s="185"/>
      <c r="L94" s="185"/>
      <c r="M94" s="185"/>
      <c r="N94" s="185"/>
      <c r="O94" s="185"/>
      <c r="P94" s="185"/>
      <c r="Q94" s="185"/>
      <c r="R94" s="185"/>
      <c r="S94" s="185"/>
      <c r="T94" s="185"/>
      <c r="U94" s="185"/>
      <c r="V94" s="185"/>
      <c r="W94" s="185"/>
      <c r="X94" s="185"/>
      <c r="Y94" s="185"/>
      <c r="Z94" s="185"/>
      <c r="AA94" s="186">
        <f>SUM(E94:Z94)</f>
        <v>0</v>
      </c>
    </row>
    <row r="95" spans="1:27" ht="15" customHeight="1">
      <c r="A95" s="373" t="s">
        <v>383</v>
      </c>
      <c r="B95" s="373"/>
      <c r="C95" s="373"/>
      <c r="D95" s="373"/>
      <c r="E95" s="188"/>
      <c r="F95" s="188"/>
      <c r="G95" s="188"/>
      <c r="H95" s="188"/>
      <c r="I95" s="188"/>
      <c r="J95" s="188"/>
      <c r="K95" s="188"/>
      <c r="L95" s="188"/>
      <c r="M95" s="188"/>
      <c r="N95" s="188"/>
      <c r="O95" s="188"/>
      <c r="P95" s="188"/>
      <c r="Q95" s="188"/>
      <c r="R95" s="188"/>
      <c r="S95" s="188"/>
      <c r="T95" s="188"/>
      <c r="U95" s="188"/>
      <c r="V95" s="188"/>
      <c r="W95" s="188"/>
      <c r="X95" s="188"/>
      <c r="Y95" s="188"/>
      <c r="Z95" s="188"/>
      <c r="AA95" s="186">
        <f>SUM(E95:Z95)</f>
        <v>0</v>
      </c>
    </row>
    <row r="96" spans="1:27" ht="15" customHeight="1">
      <c r="A96" s="374" t="s">
        <v>247</v>
      </c>
      <c r="B96" s="374"/>
      <c r="C96" s="374"/>
      <c r="D96" s="374"/>
      <c r="E96" s="185">
        <f>E95+E94+E93+E78+E50+E26</f>
        <v>241</v>
      </c>
      <c r="F96" s="185">
        <f>F95+F94+F93+F78+F50+F26</f>
        <v>100</v>
      </c>
      <c r="G96" s="185">
        <f>G95+G94+G93+G78+G50+G26</f>
        <v>69</v>
      </c>
      <c r="H96" s="185">
        <f>H95+H94+H93+H78+H50+H26</f>
        <v>38</v>
      </c>
      <c r="I96" s="185">
        <f>I95+I94+I93+I78+I50+I26</f>
        <v>25</v>
      </c>
      <c r="J96" s="185">
        <f>J95+J94+J93+J78+J50+J26</f>
        <v>34</v>
      </c>
      <c r="K96" s="185">
        <f>K95+K94+K93+K78+K50+K26</f>
        <v>52</v>
      </c>
      <c r="L96" s="185">
        <f>L95+L94+L93+L78+L50+L26</f>
        <v>56</v>
      </c>
      <c r="M96" s="185">
        <f>M95+M94+M93+M78+M50+M26</f>
        <v>69</v>
      </c>
      <c r="N96" s="185">
        <f>N95+N94+N93+N78+N50+N26</f>
        <v>61</v>
      </c>
      <c r="O96" s="185">
        <f>O95+O94+O93+O78+O50+O26</f>
        <v>71</v>
      </c>
      <c r="P96" s="185">
        <f>P95+P94+P93+P78+P50+P26</f>
        <v>62</v>
      </c>
      <c r="Q96" s="185">
        <f>Q95+Q94+Q93+Q78+Q50+Q26</f>
        <v>41</v>
      </c>
      <c r="R96" s="185">
        <f>R95+R94+R93+R78+R50+R26</f>
        <v>45</v>
      </c>
      <c r="S96" s="185">
        <f>S95+S94+S93+S78+S50+S26</f>
        <v>39</v>
      </c>
      <c r="T96" s="185">
        <f>T95+T94+T93+T78+T50+T26</f>
        <v>43</v>
      </c>
      <c r="U96" s="185">
        <f>U95+U94+U93+U78+U50+U26</f>
        <v>23</v>
      </c>
      <c r="V96" s="185">
        <f>V95+V94+V93+V78+V50+V26</f>
        <v>17</v>
      </c>
      <c r="W96" s="185">
        <f>W95+W94+W93+W78+W50+W26</f>
        <v>5</v>
      </c>
      <c r="X96" s="185">
        <f>X95+X94+X93+X78+X50+X26</f>
        <v>1</v>
      </c>
      <c r="Y96" s="185">
        <f>Y95+Y94+Y93+Y78+Y50+Y26</f>
        <v>6</v>
      </c>
      <c r="Z96" s="185">
        <f>Z95+Z94+Z93+Z78+Z50+Z26</f>
        <v>1</v>
      </c>
      <c r="AA96" s="186">
        <f>SUM(E96:Z96)</f>
        <v>1099</v>
      </c>
    </row>
    <row r="97" spans="1:27" ht="15.75" customHeight="1">
      <c r="A97" s="112"/>
      <c r="B97" s="112"/>
      <c r="C97" s="112"/>
      <c r="D97" s="112"/>
      <c r="E97" s="187"/>
      <c r="F97" s="187"/>
      <c r="G97" s="187"/>
      <c r="H97" s="187"/>
      <c r="I97" s="187"/>
      <c r="J97" s="187"/>
      <c r="K97" s="187"/>
      <c r="L97" s="187"/>
      <c r="M97" s="187"/>
      <c r="N97" s="187"/>
      <c r="O97" s="187"/>
      <c r="P97" s="187"/>
      <c r="Q97" s="187"/>
      <c r="R97" s="187"/>
      <c r="S97" s="187"/>
      <c r="T97" s="187"/>
      <c r="U97" s="187"/>
      <c r="V97" s="187"/>
      <c r="W97" s="187"/>
      <c r="X97" s="187"/>
      <c r="Y97" s="187"/>
      <c r="Z97" s="187"/>
      <c r="AA97" s="189"/>
    </row>
    <row r="98" spans="1:27" ht="15.75" customHeight="1">
      <c r="A98" s="112"/>
      <c r="B98" s="112"/>
      <c r="C98" s="112"/>
      <c r="D98" s="112"/>
      <c r="E98" s="187"/>
      <c r="F98" s="187"/>
      <c r="G98" s="187"/>
      <c r="H98" s="187"/>
      <c r="I98" s="187"/>
      <c r="J98" s="187"/>
      <c r="K98" s="187"/>
      <c r="L98" s="187"/>
      <c r="M98" s="187"/>
      <c r="N98" s="187"/>
      <c r="O98" s="187"/>
      <c r="P98" s="187"/>
      <c r="Q98" s="187"/>
      <c r="R98" s="187"/>
      <c r="S98" s="187"/>
      <c r="T98" s="187"/>
      <c r="U98" s="187"/>
      <c r="V98" s="187"/>
      <c r="W98" s="187"/>
      <c r="X98" s="187"/>
      <c r="Y98" s="187"/>
      <c r="Z98" s="187"/>
      <c r="AA98" s="189"/>
    </row>
    <row r="99" spans="1:27" ht="15.75" customHeight="1">
      <c r="A99" s="112"/>
      <c r="B99" s="112"/>
      <c r="C99" s="112"/>
      <c r="D99" s="112"/>
      <c r="E99" s="187"/>
      <c r="F99" s="187"/>
      <c r="G99" s="187"/>
      <c r="H99" s="187"/>
      <c r="I99" s="187"/>
      <c r="J99" s="187"/>
      <c r="K99" s="187"/>
      <c r="L99" s="187"/>
      <c r="M99" s="187"/>
      <c r="N99" s="187"/>
      <c r="O99" s="187"/>
      <c r="P99" s="187"/>
      <c r="Q99" s="187"/>
      <c r="R99" s="187"/>
      <c r="S99" s="187"/>
      <c r="T99" s="187"/>
      <c r="U99" s="187"/>
      <c r="V99" s="187"/>
      <c r="W99" s="187"/>
      <c r="X99" s="187"/>
      <c r="Y99" s="187"/>
      <c r="Z99" s="187"/>
      <c r="AA99" s="189"/>
    </row>
    <row r="100" spans="1:27" ht="15.75" customHeight="1">
      <c r="A100" s="112"/>
      <c r="B100" s="112"/>
      <c r="C100" s="112"/>
      <c r="D100" s="112"/>
      <c r="E100" s="187"/>
      <c r="F100" s="187"/>
      <c r="G100" s="187"/>
      <c r="H100" s="187"/>
      <c r="I100" s="187"/>
      <c r="J100" s="187"/>
      <c r="K100" s="187"/>
      <c r="L100" s="187"/>
      <c r="M100" s="187"/>
      <c r="N100" s="187"/>
      <c r="O100" s="187"/>
      <c r="P100" s="187"/>
      <c r="Q100" s="187"/>
      <c r="R100" s="187"/>
      <c r="S100" s="187"/>
      <c r="T100" s="187"/>
      <c r="U100" s="187"/>
      <c r="V100" s="187"/>
      <c r="W100" s="187"/>
      <c r="X100" s="187"/>
      <c r="Y100" s="187"/>
      <c r="Z100" s="187"/>
      <c r="AA100" s="189"/>
    </row>
    <row r="101" spans="1:27" ht="15.75" customHeight="1">
      <c r="A101" s="112"/>
      <c r="B101" s="112"/>
      <c r="C101" s="112"/>
      <c r="D101" s="112"/>
      <c r="E101" s="187"/>
      <c r="F101" s="187"/>
      <c r="G101" s="187"/>
      <c r="H101" s="187"/>
      <c r="I101" s="187"/>
      <c r="J101" s="187"/>
      <c r="K101" s="187"/>
      <c r="L101" s="187"/>
      <c r="M101" s="187"/>
      <c r="N101" s="187"/>
      <c r="O101" s="187"/>
      <c r="P101" s="187"/>
      <c r="Q101" s="187"/>
      <c r="R101" s="187"/>
      <c r="S101" s="187"/>
      <c r="T101" s="187"/>
      <c r="U101" s="187"/>
      <c r="V101" s="187"/>
      <c r="W101" s="187"/>
      <c r="X101" s="187"/>
      <c r="Y101" s="187"/>
      <c r="Z101" s="187"/>
      <c r="AA101" s="189"/>
    </row>
    <row r="102" spans="1:27" ht="15.75" customHeight="1">
      <c r="A102" s="112"/>
      <c r="B102" s="112"/>
      <c r="C102" s="112"/>
      <c r="D102" s="112"/>
      <c r="E102" s="187"/>
      <c r="F102" s="187"/>
      <c r="G102" s="187"/>
      <c r="H102" s="187"/>
      <c r="I102" s="187"/>
      <c r="J102" s="187"/>
      <c r="K102" s="187"/>
      <c r="L102" s="187"/>
      <c r="M102" s="187"/>
      <c r="N102" s="187"/>
      <c r="O102" s="187"/>
      <c r="P102" s="187"/>
      <c r="Q102" s="187"/>
      <c r="R102" s="187"/>
      <c r="S102" s="187"/>
      <c r="T102" s="187"/>
      <c r="U102" s="187"/>
      <c r="V102" s="187"/>
      <c r="W102" s="187"/>
      <c r="X102" s="187"/>
      <c r="Y102" s="187"/>
      <c r="Z102" s="187"/>
      <c r="AA102" s="189"/>
    </row>
    <row r="103" spans="1:27" ht="15.75" customHeight="1">
      <c r="A103" s="112"/>
      <c r="B103" s="112"/>
      <c r="C103" s="112"/>
      <c r="D103" s="112"/>
      <c r="E103" s="187"/>
      <c r="F103" s="187"/>
      <c r="G103" s="187"/>
      <c r="H103" s="187"/>
      <c r="I103" s="187"/>
      <c r="J103" s="187"/>
      <c r="K103" s="187"/>
      <c r="L103" s="187"/>
      <c r="M103" s="187"/>
      <c r="N103" s="187"/>
      <c r="O103" s="187"/>
      <c r="P103" s="187"/>
      <c r="Q103" s="187"/>
      <c r="R103" s="187"/>
      <c r="S103" s="187"/>
      <c r="T103" s="187"/>
      <c r="U103" s="187"/>
      <c r="V103" s="187"/>
      <c r="W103" s="187"/>
      <c r="X103" s="187"/>
      <c r="Y103" s="187"/>
      <c r="Z103" s="187"/>
      <c r="AA103" s="189"/>
    </row>
    <row r="104" spans="1:27" ht="15.75" customHeight="1">
      <c r="A104" s="112"/>
      <c r="B104" s="112"/>
      <c r="C104" s="112"/>
      <c r="D104" s="112"/>
      <c r="E104" s="187"/>
      <c r="F104" s="187"/>
      <c r="G104" s="187"/>
      <c r="H104" s="187"/>
      <c r="I104" s="187"/>
      <c r="J104" s="187"/>
      <c r="K104" s="187"/>
      <c r="L104" s="187"/>
      <c r="M104" s="187"/>
      <c r="N104" s="187"/>
      <c r="O104" s="187"/>
      <c r="P104" s="187"/>
      <c r="Q104" s="187"/>
      <c r="R104" s="187"/>
      <c r="S104" s="187"/>
      <c r="T104" s="187"/>
      <c r="U104" s="187"/>
      <c r="V104" s="187"/>
      <c r="W104" s="187"/>
      <c r="X104" s="187"/>
      <c r="Y104" s="187"/>
      <c r="Z104" s="187"/>
      <c r="AA104" s="189"/>
    </row>
    <row r="105" spans="1:27" ht="15.75" customHeight="1">
      <c r="A105" s="112"/>
      <c r="B105" s="112"/>
      <c r="C105" s="112"/>
      <c r="D105" s="112"/>
      <c r="E105" s="187"/>
      <c r="F105" s="187"/>
      <c r="G105" s="187"/>
      <c r="H105" s="187"/>
      <c r="I105" s="187"/>
      <c r="J105" s="187"/>
      <c r="K105" s="187"/>
      <c r="L105" s="187"/>
      <c r="M105" s="187"/>
      <c r="N105" s="187"/>
      <c r="O105" s="187"/>
      <c r="P105" s="187"/>
      <c r="Q105" s="187"/>
      <c r="R105" s="187"/>
      <c r="S105" s="187"/>
      <c r="T105" s="187"/>
      <c r="U105" s="187"/>
      <c r="V105" s="187"/>
      <c r="W105" s="187"/>
      <c r="X105" s="187"/>
      <c r="Y105" s="187"/>
      <c r="Z105" s="187"/>
      <c r="AA105" s="189"/>
    </row>
    <row r="106" spans="1:27" ht="15.75" customHeight="1">
      <c r="A106" s="112"/>
      <c r="B106" s="112"/>
      <c r="C106" s="112"/>
      <c r="D106" s="112"/>
      <c r="E106" s="187"/>
      <c r="F106" s="187"/>
      <c r="G106" s="187"/>
      <c r="H106" s="187"/>
      <c r="I106" s="187"/>
      <c r="J106" s="187"/>
      <c r="K106" s="187"/>
      <c r="L106" s="187"/>
      <c r="M106" s="187"/>
      <c r="N106" s="187"/>
      <c r="O106" s="187"/>
      <c r="P106" s="187"/>
      <c r="Q106" s="187"/>
      <c r="R106" s="187"/>
      <c r="S106" s="187"/>
      <c r="T106" s="187"/>
      <c r="U106" s="187"/>
      <c r="V106" s="187"/>
      <c r="W106" s="187"/>
      <c r="X106" s="187"/>
      <c r="Y106" s="187"/>
      <c r="Z106" s="187"/>
      <c r="AA106" s="189"/>
    </row>
    <row r="107" spans="1:27" ht="15.75" customHeight="1">
      <c r="A107" s="112"/>
      <c r="B107" s="112"/>
      <c r="C107" s="112"/>
      <c r="D107" s="112"/>
      <c r="E107" s="187"/>
      <c r="F107" s="187"/>
      <c r="G107" s="187"/>
      <c r="H107" s="187"/>
      <c r="I107" s="187"/>
      <c r="J107" s="187"/>
      <c r="K107" s="187"/>
      <c r="L107" s="187"/>
      <c r="M107" s="187"/>
      <c r="N107" s="187"/>
      <c r="O107" s="187"/>
      <c r="P107" s="187"/>
      <c r="Q107" s="187"/>
      <c r="R107" s="187"/>
      <c r="S107" s="187"/>
      <c r="T107" s="187"/>
      <c r="U107" s="187"/>
      <c r="V107" s="187"/>
      <c r="W107" s="187"/>
      <c r="X107" s="187"/>
      <c r="Y107" s="187"/>
      <c r="Z107" s="187"/>
      <c r="AA107" s="189"/>
    </row>
    <row r="108" spans="1:27" ht="15.75" customHeight="1">
      <c r="A108" s="112"/>
      <c r="B108" s="112"/>
      <c r="C108" s="112"/>
      <c r="D108" s="112"/>
      <c r="E108" s="187"/>
      <c r="F108" s="187"/>
      <c r="G108" s="187"/>
      <c r="H108" s="187"/>
      <c r="I108" s="187"/>
      <c r="J108" s="187"/>
      <c r="K108" s="187"/>
      <c r="L108" s="187"/>
      <c r="M108" s="187"/>
      <c r="N108" s="187"/>
      <c r="O108" s="187"/>
      <c r="P108" s="187"/>
      <c r="Q108" s="187"/>
      <c r="R108" s="187"/>
      <c r="S108" s="187"/>
      <c r="T108" s="187"/>
      <c r="U108" s="187"/>
      <c r="V108" s="187"/>
      <c r="W108" s="187"/>
      <c r="X108" s="187"/>
      <c r="Y108" s="187"/>
      <c r="Z108" s="187"/>
      <c r="AA108" s="189"/>
    </row>
    <row r="109" spans="1:27" ht="15.75" customHeight="1">
      <c r="A109" s="112"/>
      <c r="B109" s="112"/>
      <c r="C109" s="112"/>
      <c r="D109" s="112"/>
      <c r="E109" s="187"/>
      <c r="F109" s="187"/>
      <c r="G109" s="187"/>
      <c r="H109" s="187"/>
      <c r="I109" s="187"/>
      <c r="J109" s="187"/>
      <c r="K109" s="187"/>
      <c r="L109" s="187"/>
      <c r="M109" s="187"/>
      <c r="N109" s="187"/>
      <c r="O109" s="187"/>
      <c r="P109" s="187"/>
      <c r="Q109" s="187"/>
      <c r="R109" s="187"/>
      <c r="S109" s="187"/>
      <c r="T109" s="187"/>
      <c r="U109" s="187"/>
      <c r="V109" s="187"/>
      <c r="W109" s="187"/>
      <c r="X109" s="187"/>
      <c r="Y109" s="187"/>
      <c r="Z109" s="187"/>
      <c r="AA109" s="189"/>
    </row>
    <row r="110" spans="1:27" ht="15.75" customHeight="1">
      <c r="A110" s="112"/>
      <c r="B110" s="112"/>
      <c r="C110" s="112"/>
      <c r="D110" s="112"/>
      <c r="E110" s="187"/>
      <c r="F110" s="187"/>
      <c r="G110" s="187"/>
      <c r="H110" s="187"/>
      <c r="I110" s="187"/>
      <c r="J110" s="187"/>
      <c r="K110" s="187"/>
      <c r="L110" s="187"/>
      <c r="M110" s="187"/>
      <c r="N110" s="187"/>
      <c r="O110" s="187"/>
      <c r="P110" s="187"/>
      <c r="Q110" s="187"/>
      <c r="R110" s="187"/>
      <c r="S110" s="187"/>
      <c r="T110" s="187"/>
      <c r="U110" s="187"/>
      <c r="V110" s="187"/>
      <c r="W110" s="187"/>
      <c r="X110" s="187"/>
      <c r="Y110" s="187"/>
      <c r="Z110" s="187"/>
      <c r="AA110" s="189"/>
    </row>
    <row r="111" spans="1:27" ht="15.75" customHeight="1">
      <c r="A111" s="112"/>
      <c r="B111" s="112"/>
      <c r="C111" s="112"/>
      <c r="D111" s="112"/>
      <c r="E111" s="187"/>
      <c r="F111" s="187"/>
      <c r="G111" s="187"/>
      <c r="H111" s="187"/>
      <c r="I111" s="187"/>
      <c r="J111" s="187"/>
      <c r="K111" s="187"/>
      <c r="L111" s="187"/>
      <c r="M111" s="187"/>
      <c r="N111" s="187"/>
      <c r="O111" s="187"/>
      <c r="P111" s="187"/>
      <c r="Q111" s="187"/>
      <c r="R111" s="187"/>
      <c r="S111" s="187"/>
      <c r="T111" s="187"/>
      <c r="U111" s="187"/>
      <c r="V111" s="187"/>
      <c r="W111" s="187"/>
      <c r="X111" s="187"/>
      <c r="Y111" s="187"/>
      <c r="Z111" s="187"/>
      <c r="AA111" s="189"/>
    </row>
    <row r="112" spans="1:27" ht="15.75" customHeight="1">
      <c r="A112" s="112"/>
      <c r="B112" s="112"/>
      <c r="C112" s="112"/>
      <c r="D112" s="112"/>
      <c r="E112" s="187"/>
      <c r="F112" s="187"/>
      <c r="G112" s="187"/>
      <c r="H112" s="187"/>
      <c r="I112" s="187"/>
      <c r="J112" s="187"/>
      <c r="K112" s="187"/>
      <c r="L112" s="187"/>
      <c r="M112" s="187"/>
      <c r="N112" s="187"/>
      <c r="O112" s="187"/>
      <c r="P112" s="187"/>
      <c r="Q112" s="187"/>
      <c r="R112" s="187"/>
      <c r="S112" s="187"/>
      <c r="T112" s="187"/>
      <c r="U112" s="187"/>
      <c r="V112" s="187"/>
      <c r="W112" s="187"/>
      <c r="X112" s="187"/>
      <c r="Y112" s="187"/>
      <c r="Z112" s="187"/>
      <c r="AA112" s="189"/>
    </row>
    <row r="113" spans="1:4" ht="15.75" customHeight="1">
      <c r="A113" s="112"/>
      <c r="B113" s="112"/>
      <c r="C113" s="112"/>
      <c r="D113" s="112"/>
    </row>
    <row r="114" spans="1:4" ht="15.75" customHeight="1">
      <c r="A114" s="112"/>
      <c r="B114" s="112"/>
      <c r="C114" s="112"/>
      <c r="D114" s="112"/>
    </row>
    <row r="115" spans="1:4" ht="15.75" customHeight="1">
      <c r="A115" s="112"/>
      <c r="B115" s="112"/>
      <c r="C115" s="112"/>
      <c r="D115" s="112"/>
    </row>
    <row r="116" spans="1:4" ht="15.75" customHeight="1">
      <c r="A116" s="112"/>
      <c r="B116" s="112"/>
      <c r="C116" s="112"/>
      <c r="D116" s="112"/>
    </row>
    <row r="117" spans="1:4" ht="15.75" customHeight="1">
      <c r="A117" s="112"/>
      <c r="B117" s="112"/>
      <c r="C117" s="112"/>
      <c r="D117" s="112"/>
    </row>
    <row r="118" spans="1:4" ht="15.75" customHeight="1">
      <c r="A118" s="112"/>
      <c r="B118" s="112"/>
      <c r="C118" s="112"/>
      <c r="D118" s="112"/>
    </row>
    <row r="119" spans="1:4" ht="15.75" customHeight="1">
      <c r="A119" s="112"/>
      <c r="B119" s="112"/>
      <c r="C119" s="112"/>
      <c r="D119" s="112"/>
    </row>
    <row r="120" spans="1:4" ht="15.75" customHeight="1">
      <c r="A120" s="112"/>
      <c r="B120" s="112"/>
      <c r="C120" s="112"/>
      <c r="D120" s="112"/>
    </row>
    <row r="121" spans="1:4" ht="15.75" customHeight="1">
      <c r="A121" s="112"/>
      <c r="B121" s="112"/>
      <c r="C121" s="112"/>
      <c r="D121" s="112"/>
    </row>
    <row r="122" spans="1:4" ht="15.75" customHeight="1">
      <c r="A122" s="112"/>
      <c r="B122" s="112"/>
      <c r="C122" s="112"/>
      <c r="D122" s="112"/>
    </row>
    <row r="123" spans="1:4" ht="15.75" customHeight="1">
      <c r="A123" s="112"/>
      <c r="B123" s="112"/>
      <c r="C123" s="112"/>
      <c r="D123" s="112"/>
    </row>
    <row r="124" spans="1:4" ht="15.75" customHeight="1">
      <c r="A124" s="112"/>
      <c r="B124" s="112"/>
      <c r="C124" s="112"/>
      <c r="D124" s="112"/>
    </row>
    <row r="125" spans="1:4" ht="15.75" customHeight="1">
      <c r="A125" s="112"/>
      <c r="B125" s="112"/>
      <c r="C125" s="112"/>
      <c r="D125" s="112"/>
    </row>
    <row r="126" spans="1:4" ht="15.75" customHeight="1">
      <c r="A126" s="112"/>
      <c r="B126" s="112"/>
      <c r="C126" s="112"/>
      <c r="D126" s="112"/>
    </row>
    <row r="127" spans="1:4" ht="15.75" customHeight="1">
      <c r="A127" s="112"/>
      <c r="B127" s="112"/>
      <c r="C127" s="112"/>
      <c r="D127" s="112"/>
    </row>
    <row r="128" spans="1:4" ht="15.75" customHeight="1">
      <c r="A128" s="112"/>
      <c r="B128" s="112"/>
      <c r="C128" s="112"/>
      <c r="D128" s="112"/>
    </row>
    <row r="129" spans="1:4" ht="15.75" customHeight="1">
      <c r="A129" s="112"/>
      <c r="B129" s="112"/>
      <c r="C129" s="112"/>
      <c r="D129" s="112"/>
    </row>
    <row r="130" spans="1:4" ht="15.75" customHeight="1">
      <c r="A130" s="112"/>
      <c r="B130" s="112"/>
      <c r="C130" s="112"/>
      <c r="D130" s="112"/>
    </row>
    <row r="131" spans="1:4" ht="15.75" customHeight="1">
      <c r="A131" s="112"/>
      <c r="B131" s="112"/>
      <c r="C131" s="112"/>
      <c r="D131" s="112"/>
    </row>
    <row r="132" spans="1:4" ht="15.75" customHeight="1">
      <c r="A132" s="112"/>
      <c r="B132" s="112"/>
      <c r="C132" s="112"/>
      <c r="D132" s="112"/>
    </row>
    <row r="133" spans="1:4" ht="15.75" customHeight="1">
      <c r="A133" s="112"/>
      <c r="B133" s="112"/>
      <c r="C133" s="112"/>
      <c r="D133" s="112"/>
    </row>
    <row r="134" spans="1:4" ht="15.75" customHeight="1">
      <c r="A134" s="112"/>
      <c r="B134" s="112"/>
      <c r="C134" s="112"/>
      <c r="D134" s="112"/>
    </row>
    <row r="135" spans="1:4" ht="15.75" customHeight="1">
      <c r="A135" s="112"/>
      <c r="B135" s="112"/>
      <c r="C135" s="112"/>
      <c r="D135" s="112"/>
    </row>
    <row r="136" spans="1:4" ht="15.75" customHeight="1">
      <c r="A136" s="112"/>
      <c r="B136" s="112"/>
      <c r="C136" s="112"/>
      <c r="D136" s="112"/>
    </row>
    <row r="137" spans="1:4" ht="15.75" customHeight="1">
      <c r="A137" s="112"/>
      <c r="B137" s="112"/>
      <c r="C137" s="112"/>
      <c r="D137" s="112"/>
    </row>
    <row r="138" spans="1:4" ht="15.75" customHeight="1">
      <c r="A138" s="112"/>
      <c r="B138" s="112"/>
      <c r="C138" s="112"/>
      <c r="D138" s="112"/>
    </row>
    <row r="139" spans="1:4" ht="15.75" customHeight="1">
      <c r="A139" s="112"/>
      <c r="B139" s="112"/>
      <c r="C139" s="112"/>
      <c r="D139" s="112"/>
    </row>
    <row r="140" spans="1:4" ht="15.75" customHeight="1">
      <c r="A140" s="112"/>
      <c r="B140" s="112"/>
      <c r="C140" s="112"/>
      <c r="D140" s="112"/>
    </row>
    <row r="141" spans="1:4" ht="15.75" customHeight="1">
      <c r="A141" s="112"/>
      <c r="B141" s="112"/>
      <c r="C141" s="112"/>
      <c r="D141" s="112"/>
    </row>
    <row r="142" spans="1:4" ht="15.75" customHeight="1">
      <c r="A142" s="112"/>
      <c r="B142" s="112"/>
      <c r="C142" s="112"/>
      <c r="D142" s="112"/>
    </row>
    <row r="143" spans="1:4" ht="15.75" customHeight="1">
      <c r="A143" s="112"/>
      <c r="B143" s="112"/>
      <c r="C143" s="112"/>
      <c r="D143" s="112"/>
    </row>
    <row r="144" spans="1:4" ht="15.75" customHeight="1">
      <c r="A144" s="112"/>
      <c r="B144" s="112"/>
      <c r="C144" s="112"/>
      <c r="D144" s="112"/>
    </row>
    <row r="145" spans="1:4" ht="15.75" customHeight="1">
      <c r="A145" s="112"/>
      <c r="B145" s="112"/>
      <c r="C145" s="112"/>
      <c r="D145" s="112"/>
    </row>
    <row r="146" spans="1:4" ht="15.75" customHeight="1">
      <c r="A146" s="112"/>
      <c r="B146" s="112"/>
      <c r="C146" s="112"/>
      <c r="D146" s="112"/>
    </row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</sheetData>
  <mergeCells count="61">
    <mergeCell ref="AA2:AA3"/>
    <mergeCell ref="M2:M3"/>
    <mergeCell ref="N2:N3"/>
    <mergeCell ref="O2:O3"/>
    <mergeCell ref="P2:P3"/>
    <mergeCell ref="Q2:Q3"/>
    <mergeCell ref="V2:V3"/>
    <mergeCell ref="W2:W3"/>
    <mergeCell ref="X2:X3"/>
    <mergeCell ref="S2:S3"/>
    <mergeCell ref="T2:T3"/>
    <mergeCell ref="U2:U3"/>
    <mergeCell ref="Z2:Z3"/>
    <mergeCell ref="Y2:Y3"/>
    <mergeCell ref="A96:D96"/>
    <mergeCell ref="A94:D94"/>
    <mergeCell ref="A95:D95"/>
    <mergeCell ref="C3:D3"/>
    <mergeCell ref="E2:E3"/>
    <mergeCell ref="F2:F3"/>
    <mergeCell ref="R2:R3"/>
    <mergeCell ref="G2:G3"/>
    <mergeCell ref="H2:H3"/>
    <mergeCell ref="I2:I3"/>
    <mergeCell ref="J2:J3"/>
    <mergeCell ref="K2:K3"/>
    <mergeCell ref="L2:L3"/>
    <mergeCell ref="C77:D77"/>
    <mergeCell ref="B78:D78"/>
    <mergeCell ref="A51:A78"/>
    <mergeCell ref="B19:B25"/>
    <mergeCell ref="A79:A93"/>
    <mergeCell ref="B93:D93"/>
    <mergeCell ref="B79:B84"/>
    <mergeCell ref="B85:B92"/>
    <mergeCell ref="C84:D84"/>
    <mergeCell ref="B4:B11"/>
    <mergeCell ref="C11:D11"/>
    <mergeCell ref="C18:D18"/>
    <mergeCell ref="C92:D92"/>
    <mergeCell ref="C70:D70"/>
    <mergeCell ref="C31:D31"/>
    <mergeCell ref="B27:B31"/>
    <mergeCell ref="B51:B56"/>
    <mergeCell ref="C56:D56"/>
    <mergeCell ref="B57:B63"/>
    <mergeCell ref="C63:D63"/>
    <mergeCell ref="B64:B70"/>
    <mergeCell ref="B71:B77"/>
    <mergeCell ref="B50:D50"/>
    <mergeCell ref="A4:A26"/>
    <mergeCell ref="B26:D26"/>
    <mergeCell ref="A27:A50"/>
    <mergeCell ref="C25:D25"/>
    <mergeCell ref="B12:B18"/>
    <mergeCell ref="C37:D37"/>
    <mergeCell ref="B38:B43"/>
    <mergeCell ref="C43:D43"/>
    <mergeCell ref="C49:D49"/>
    <mergeCell ref="B44:B49"/>
    <mergeCell ref="B32:B37"/>
  </mergeCells>
  <printOptions horizontalCentered="1"/>
  <pageMargins left="0.590416669845581" right="0.39347222447395325" top="0.511388897895813" bottom="0.47236111760139465" header="0" footer="0.1966666728258133"/>
  <pageSetup horizontalDpi="600" verticalDpi="600" orientation="portrait" paperSize="9" copies="1"/>
  <headerFooter>
    <oddFooter>&amp;L&amp;"돋움체,Italic"&amp;9 2015년 마산교구 통계&amp;R&amp;"새굴림,Italic"&amp;9 2015년 마산교구 통계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B146"/>
  <sheetViews>
    <sheetView zoomScale="115" zoomScaleNormal="115" workbookViewId="0" topLeftCell="A1">
      <pane ySplit="3" topLeftCell="A16" activePane="bottomLeft" state="frozen"/>
      <selection pane="bottomLeft" activeCell="C3" sqref="C3:D3"/>
    </sheetView>
  </sheetViews>
  <sheetFormatPr defaultColWidth="8.88671875" defaultRowHeight="13.5"/>
  <cols>
    <col min="1" max="2" width="2.3359375" style="61" customWidth="1"/>
    <col min="3" max="3" width="2.5546875" style="61" customWidth="1"/>
    <col min="4" max="4" width="5.6640625" style="61" customWidth="1"/>
    <col min="5" max="26" width="2.88671875" style="61" customWidth="1"/>
    <col min="27" max="27" width="3.99609375" style="128" customWidth="1"/>
    <col min="28" max="28" width="6.10546875" style="61" customWidth="1"/>
    <col min="29" max="29" width="5.88671875" style="61" customWidth="1"/>
    <col min="30" max="30" width="6.21484375" style="61" customWidth="1"/>
    <col min="31" max="16384" width="8.88671875" style="61" customWidth="1"/>
  </cols>
  <sheetData>
    <row r="1" spans="1:26" ht="19.5" customHeight="1">
      <c r="A1" s="38" t="s">
        <v>205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</row>
    <row r="2" spans="1:27" ht="15.75" customHeight="1">
      <c r="A2" s="71" t="s">
        <v>385</v>
      </c>
      <c r="B2" s="71" t="s">
        <v>385</v>
      </c>
      <c r="C2" s="116"/>
      <c r="D2" s="184" t="s">
        <v>648</v>
      </c>
      <c r="E2" s="532" t="s">
        <v>333</v>
      </c>
      <c r="F2" s="535" t="s">
        <v>345</v>
      </c>
      <c r="G2" s="535" t="s">
        <v>627</v>
      </c>
      <c r="H2" s="535" t="s">
        <v>639</v>
      </c>
      <c r="I2" s="528" t="s">
        <v>625</v>
      </c>
      <c r="J2" s="528" t="s">
        <v>628</v>
      </c>
      <c r="K2" s="528" t="s">
        <v>452</v>
      </c>
      <c r="L2" s="528" t="s">
        <v>621</v>
      </c>
      <c r="M2" s="528" t="s">
        <v>443</v>
      </c>
      <c r="N2" s="530" t="s">
        <v>618</v>
      </c>
      <c r="O2" s="530" t="s">
        <v>626</v>
      </c>
      <c r="P2" s="528" t="s">
        <v>630</v>
      </c>
      <c r="Q2" s="528" t="s">
        <v>489</v>
      </c>
      <c r="R2" s="528" t="s">
        <v>616</v>
      </c>
      <c r="S2" s="528" t="s">
        <v>444</v>
      </c>
      <c r="T2" s="528" t="s">
        <v>624</v>
      </c>
      <c r="U2" s="528" t="s">
        <v>544</v>
      </c>
      <c r="V2" s="528" t="s">
        <v>548</v>
      </c>
      <c r="W2" s="528" t="s">
        <v>549</v>
      </c>
      <c r="X2" s="528" t="s">
        <v>751</v>
      </c>
      <c r="Y2" s="532" t="s">
        <v>556</v>
      </c>
      <c r="Z2" s="532" t="s">
        <v>746</v>
      </c>
      <c r="AA2" s="533" t="s">
        <v>408</v>
      </c>
    </row>
    <row r="3" spans="1:27" ht="15.75" customHeight="1">
      <c r="A3" s="75" t="s">
        <v>343</v>
      </c>
      <c r="B3" s="75" t="s">
        <v>373</v>
      </c>
      <c r="C3" s="526" t="s">
        <v>453</v>
      </c>
      <c r="D3" s="527"/>
      <c r="E3" s="529"/>
      <c r="F3" s="529"/>
      <c r="G3" s="529"/>
      <c r="H3" s="529"/>
      <c r="I3" s="529"/>
      <c r="J3" s="529"/>
      <c r="K3" s="529"/>
      <c r="L3" s="529"/>
      <c r="M3" s="529"/>
      <c r="N3" s="531"/>
      <c r="O3" s="531"/>
      <c r="P3" s="529"/>
      <c r="Q3" s="529"/>
      <c r="R3" s="529"/>
      <c r="S3" s="529"/>
      <c r="T3" s="529"/>
      <c r="U3" s="529"/>
      <c r="V3" s="529"/>
      <c r="W3" s="529"/>
      <c r="X3" s="529"/>
      <c r="Y3" s="529"/>
      <c r="Z3" s="529"/>
      <c r="AA3" s="534"/>
    </row>
    <row r="4" spans="1:27" s="112" customFormat="1" ht="15.75" customHeight="1">
      <c r="A4" s="370" t="s">
        <v>752</v>
      </c>
      <c r="B4" s="371" t="s">
        <v>381</v>
      </c>
      <c r="C4" s="67">
        <v>1</v>
      </c>
      <c r="D4" s="67" t="s">
        <v>338</v>
      </c>
      <c r="E4" s="190">
        <v>9</v>
      </c>
      <c r="F4" s="190">
        <v>1</v>
      </c>
      <c r="G4" s="190">
        <v>3</v>
      </c>
      <c r="H4" s="190">
        <v>0</v>
      </c>
      <c r="I4" s="190">
        <v>2</v>
      </c>
      <c r="J4" s="190">
        <v>1</v>
      </c>
      <c r="K4" s="190">
        <v>5</v>
      </c>
      <c r="L4" s="190">
        <v>3</v>
      </c>
      <c r="M4" s="190">
        <v>3</v>
      </c>
      <c r="N4" s="190">
        <v>2</v>
      </c>
      <c r="O4" s="190">
        <v>5</v>
      </c>
      <c r="P4" s="190">
        <v>3</v>
      </c>
      <c r="Q4" s="190">
        <v>2</v>
      </c>
      <c r="R4" s="190">
        <v>4</v>
      </c>
      <c r="S4" s="190">
        <v>0</v>
      </c>
      <c r="T4" s="190">
        <v>0</v>
      </c>
      <c r="U4" s="190">
        <v>1</v>
      </c>
      <c r="V4" s="190">
        <v>0</v>
      </c>
      <c r="W4" s="190">
        <v>0</v>
      </c>
      <c r="X4" s="190">
        <v>0</v>
      </c>
      <c r="Y4" s="190">
        <v>0</v>
      </c>
      <c r="Z4" s="190">
        <v>0</v>
      </c>
      <c r="AA4" s="191">
        <f>SUM(E4:Z4)</f>
        <v>44</v>
      </c>
    </row>
    <row r="5" spans="1:27" s="112" customFormat="1" ht="15.75" customHeight="1">
      <c r="A5" s="370"/>
      <c r="B5" s="371"/>
      <c r="C5" s="67">
        <v>2</v>
      </c>
      <c r="D5" s="67" t="s">
        <v>353</v>
      </c>
      <c r="E5" s="190">
        <v>1</v>
      </c>
      <c r="F5" s="190">
        <v>0</v>
      </c>
      <c r="G5" s="190">
        <v>0</v>
      </c>
      <c r="H5" s="190">
        <v>0</v>
      </c>
      <c r="I5" s="190">
        <v>1</v>
      </c>
      <c r="J5" s="190">
        <v>1</v>
      </c>
      <c r="K5" s="190">
        <v>2</v>
      </c>
      <c r="L5" s="190">
        <v>1</v>
      </c>
      <c r="M5" s="190">
        <v>1</v>
      </c>
      <c r="N5" s="190">
        <v>1</v>
      </c>
      <c r="O5" s="190">
        <v>1</v>
      </c>
      <c r="P5" s="190">
        <v>0</v>
      </c>
      <c r="Q5" s="190">
        <v>4</v>
      </c>
      <c r="R5" s="190">
        <v>1</v>
      </c>
      <c r="S5" s="190">
        <v>0</v>
      </c>
      <c r="T5" s="190">
        <v>0</v>
      </c>
      <c r="U5" s="190">
        <v>0</v>
      </c>
      <c r="V5" s="190">
        <v>0</v>
      </c>
      <c r="W5" s="190">
        <v>0</v>
      </c>
      <c r="X5" s="190">
        <v>0</v>
      </c>
      <c r="Y5" s="190">
        <v>0</v>
      </c>
      <c r="Z5" s="190">
        <v>0</v>
      </c>
      <c r="AA5" s="191">
        <f>SUM(E5:Z5)</f>
        <v>14</v>
      </c>
    </row>
    <row r="6" spans="1:27" s="112" customFormat="1" ht="15.75" customHeight="1">
      <c r="A6" s="370"/>
      <c r="B6" s="371"/>
      <c r="C6" s="67">
        <v>3</v>
      </c>
      <c r="D6" s="67" t="s">
        <v>344</v>
      </c>
      <c r="E6" s="190">
        <v>6</v>
      </c>
      <c r="F6" s="190">
        <v>1</v>
      </c>
      <c r="G6" s="190">
        <v>0</v>
      </c>
      <c r="H6" s="190">
        <v>0</v>
      </c>
      <c r="I6" s="190">
        <v>0</v>
      </c>
      <c r="J6" s="190">
        <v>1</v>
      </c>
      <c r="K6" s="190">
        <v>0</v>
      </c>
      <c r="L6" s="190">
        <v>1</v>
      </c>
      <c r="M6" s="190">
        <v>1</v>
      </c>
      <c r="N6" s="190">
        <v>0</v>
      </c>
      <c r="O6" s="190">
        <v>0</v>
      </c>
      <c r="P6" s="190">
        <v>0</v>
      </c>
      <c r="Q6" s="190">
        <v>0</v>
      </c>
      <c r="R6" s="190">
        <v>1</v>
      </c>
      <c r="S6" s="190">
        <v>0</v>
      </c>
      <c r="T6" s="190">
        <v>1</v>
      </c>
      <c r="U6" s="190">
        <v>0</v>
      </c>
      <c r="V6" s="190">
        <v>0</v>
      </c>
      <c r="W6" s="190">
        <v>0</v>
      </c>
      <c r="X6" s="190">
        <v>0</v>
      </c>
      <c r="Y6" s="190">
        <v>0</v>
      </c>
      <c r="Z6" s="190">
        <v>0</v>
      </c>
      <c r="AA6" s="191">
        <f>SUM(E6:Z6)</f>
        <v>12</v>
      </c>
    </row>
    <row r="7" spans="1:27" s="112" customFormat="1" ht="15.75" customHeight="1">
      <c r="A7" s="370"/>
      <c r="B7" s="371"/>
      <c r="C7" s="67">
        <v>4</v>
      </c>
      <c r="D7" s="67" t="s">
        <v>506</v>
      </c>
      <c r="E7" s="190">
        <v>5</v>
      </c>
      <c r="F7" s="190">
        <v>0</v>
      </c>
      <c r="G7" s="190">
        <v>0</v>
      </c>
      <c r="H7" s="190">
        <v>1</v>
      </c>
      <c r="I7" s="190">
        <v>1</v>
      </c>
      <c r="J7" s="190">
        <v>3</v>
      </c>
      <c r="K7" s="190">
        <v>1</v>
      </c>
      <c r="L7" s="190">
        <v>2</v>
      </c>
      <c r="M7" s="190">
        <v>2</v>
      </c>
      <c r="N7" s="190">
        <v>1</v>
      </c>
      <c r="O7" s="190">
        <v>3</v>
      </c>
      <c r="P7" s="190">
        <v>1</v>
      </c>
      <c r="Q7" s="190">
        <v>1</v>
      </c>
      <c r="R7" s="190">
        <v>0</v>
      </c>
      <c r="S7" s="190">
        <v>0</v>
      </c>
      <c r="T7" s="190">
        <v>1</v>
      </c>
      <c r="U7" s="190">
        <v>0</v>
      </c>
      <c r="V7" s="190">
        <v>0</v>
      </c>
      <c r="W7" s="190">
        <v>2</v>
      </c>
      <c r="X7" s="190">
        <v>0</v>
      </c>
      <c r="Y7" s="190">
        <v>0</v>
      </c>
      <c r="Z7" s="190">
        <v>0</v>
      </c>
      <c r="AA7" s="191">
        <f>SUM(E7:Z7)</f>
        <v>24</v>
      </c>
    </row>
    <row r="8" spans="1:27" s="112" customFormat="1" ht="15.75" customHeight="1">
      <c r="A8" s="370"/>
      <c r="B8" s="371"/>
      <c r="C8" s="67">
        <v>5</v>
      </c>
      <c r="D8" s="67" t="s">
        <v>386</v>
      </c>
      <c r="E8" s="190">
        <v>1</v>
      </c>
      <c r="F8" s="190">
        <v>0</v>
      </c>
      <c r="G8" s="190">
        <v>0</v>
      </c>
      <c r="H8" s="190">
        <v>0</v>
      </c>
      <c r="I8" s="190">
        <v>0</v>
      </c>
      <c r="J8" s="190">
        <v>0</v>
      </c>
      <c r="K8" s="190">
        <v>0</v>
      </c>
      <c r="L8" s="190">
        <v>0</v>
      </c>
      <c r="M8" s="190">
        <v>1</v>
      </c>
      <c r="N8" s="190">
        <v>1</v>
      </c>
      <c r="O8" s="190">
        <v>1</v>
      </c>
      <c r="P8" s="190">
        <v>1</v>
      </c>
      <c r="Q8" s="190">
        <v>1</v>
      </c>
      <c r="R8" s="190">
        <v>1</v>
      </c>
      <c r="S8" s="190">
        <v>2</v>
      </c>
      <c r="T8" s="190">
        <v>0</v>
      </c>
      <c r="U8" s="190">
        <v>0</v>
      </c>
      <c r="V8" s="190">
        <v>0</v>
      </c>
      <c r="W8" s="190">
        <v>0</v>
      </c>
      <c r="X8" s="190">
        <v>0</v>
      </c>
      <c r="Y8" s="190">
        <v>0</v>
      </c>
      <c r="Z8" s="190">
        <v>0</v>
      </c>
      <c r="AA8" s="191">
        <f>SUM(E8:Z8)</f>
        <v>9</v>
      </c>
    </row>
    <row r="9" spans="1:27" s="112" customFormat="1" ht="15.75" customHeight="1">
      <c r="A9" s="370"/>
      <c r="B9" s="371"/>
      <c r="C9" s="67">
        <v>6</v>
      </c>
      <c r="D9" s="67" t="s">
        <v>459</v>
      </c>
      <c r="E9" s="190">
        <v>4</v>
      </c>
      <c r="F9" s="190">
        <v>2</v>
      </c>
      <c r="G9" s="190">
        <v>0</v>
      </c>
      <c r="H9" s="190">
        <v>0</v>
      </c>
      <c r="I9" s="190">
        <v>2</v>
      </c>
      <c r="J9" s="190">
        <v>1</v>
      </c>
      <c r="K9" s="190">
        <v>2</v>
      </c>
      <c r="L9" s="190">
        <v>2</v>
      </c>
      <c r="M9" s="190">
        <v>5</v>
      </c>
      <c r="N9" s="190">
        <v>1</v>
      </c>
      <c r="O9" s="190">
        <v>1</v>
      </c>
      <c r="P9" s="190">
        <v>2</v>
      </c>
      <c r="Q9" s="190">
        <v>3</v>
      </c>
      <c r="R9" s="190">
        <v>0</v>
      </c>
      <c r="S9" s="190">
        <v>1</v>
      </c>
      <c r="T9" s="190">
        <v>0</v>
      </c>
      <c r="U9" s="190">
        <v>0</v>
      </c>
      <c r="V9" s="190">
        <v>0</v>
      </c>
      <c r="W9" s="190">
        <v>1</v>
      </c>
      <c r="X9" s="190">
        <v>0</v>
      </c>
      <c r="Y9" s="190">
        <v>0</v>
      </c>
      <c r="Z9" s="190">
        <v>0</v>
      </c>
      <c r="AA9" s="191">
        <f>SUM(E9:Z9)</f>
        <v>27</v>
      </c>
    </row>
    <row r="10" spans="1:27" s="112" customFormat="1" ht="15.75" customHeight="1">
      <c r="A10" s="370"/>
      <c r="B10" s="371"/>
      <c r="C10" s="68">
        <v>7</v>
      </c>
      <c r="D10" s="68" t="s">
        <v>321</v>
      </c>
      <c r="E10" s="190">
        <v>2</v>
      </c>
      <c r="F10" s="190">
        <v>1</v>
      </c>
      <c r="G10" s="190">
        <v>0</v>
      </c>
      <c r="H10" s="190">
        <v>0</v>
      </c>
      <c r="I10" s="190">
        <v>0</v>
      </c>
      <c r="J10" s="190">
        <v>1</v>
      </c>
      <c r="K10" s="190">
        <v>0</v>
      </c>
      <c r="L10" s="190">
        <v>0</v>
      </c>
      <c r="M10" s="190">
        <v>0</v>
      </c>
      <c r="N10" s="190">
        <v>0</v>
      </c>
      <c r="O10" s="190">
        <v>0</v>
      </c>
      <c r="P10" s="190">
        <v>1</v>
      </c>
      <c r="Q10" s="190">
        <v>2</v>
      </c>
      <c r="R10" s="190">
        <v>2</v>
      </c>
      <c r="S10" s="190">
        <v>1</v>
      </c>
      <c r="T10" s="190">
        <v>1</v>
      </c>
      <c r="U10" s="190">
        <v>0</v>
      </c>
      <c r="V10" s="190">
        <v>0</v>
      </c>
      <c r="W10" s="190">
        <v>0</v>
      </c>
      <c r="X10" s="190">
        <v>0</v>
      </c>
      <c r="Y10" s="190">
        <v>0</v>
      </c>
      <c r="Z10" s="190">
        <v>0</v>
      </c>
      <c r="AA10" s="191">
        <f>SUM(E10:Z10)</f>
        <v>11</v>
      </c>
    </row>
    <row r="11" spans="1:27" s="112" customFormat="1" ht="15.75" customHeight="1">
      <c r="A11" s="370"/>
      <c r="B11" s="371"/>
      <c r="C11" s="366" t="s">
        <v>692</v>
      </c>
      <c r="D11" s="367"/>
      <c r="E11" s="190">
        <f>SUM(E4:E10)</f>
        <v>28</v>
      </c>
      <c r="F11" s="190">
        <f>SUM(F4:F10)</f>
        <v>5</v>
      </c>
      <c r="G11" s="190">
        <f>SUM(G4:G10)</f>
        <v>3</v>
      </c>
      <c r="H11" s="190">
        <f>SUM(H4:H10)</f>
        <v>1</v>
      </c>
      <c r="I11" s="190">
        <f>SUM(I4:I10)</f>
        <v>6</v>
      </c>
      <c r="J11" s="190">
        <f>SUM(J4:J10)</f>
        <v>8</v>
      </c>
      <c r="K11" s="190">
        <f>SUM(K4:K10)</f>
        <v>10</v>
      </c>
      <c r="L11" s="190">
        <f>SUM(L4:L10)</f>
        <v>9</v>
      </c>
      <c r="M11" s="190">
        <f>SUM(M4:M10)</f>
        <v>13</v>
      </c>
      <c r="N11" s="190">
        <f>SUM(N4:N10)</f>
        <v>6</v>
      </c>
      <c r="O11" s="190">
        <f>SUM(O4:O10)</f>
        <v>11</v>
      </c>
      <c r="P11" s="190">
        <f>SUM(P4:P10)</f>
        <v>8</v>
      </c>
      <c r="Q11" s="190">
        <f>SUM(Q4:Q10)</f>
        <v>13</v>
      </c>
      <c r="R11" s="190">
        <f>SUM(R4:R10)</f>
        <v>9</v>
      </c>
      <c r="S11" s="190">
        <f>SUM(S4:S10)</f>
        <v>4</v>
      </c>
      <c r="T11" s="190">
        <f>SUM(T4:T10)</f>
        <v>3</v>
      </c>
      <c r="U11" s="190">
        <f>SUM(U4:U10)</f>
        <v>1</v>
      </c>
      <c r="V11" s="190">
        <f>SUM(V4:V10)</f>
        <v>0</v>
      </c>
      <c r="W11" s="190">
        <f>SUM(W4:W10)</f>
        <v>3</v>
      </c>
      <c r="X11" s="190">
        <f>SUM(X4:X10)</f>
        <v>0</v>
      </c>
      <c r="Y11" s="190">
        <f>SUM(Y4:Y10)</f>
        <v>0</v>
      </c>
      <c r="Z11" s="190">
        <f>SUM(Z4:Z10)</f>
        <v>0</v>
      </c>
      <c r="AA11" s="191">
        <f>SUM(E11:Z11)</f>
        <v>141</v>
      </c>
    </row>
    <row r="12" spans="1:27" s="112" customFormat="1" ht="15.75" customHeight="1">
      <c r="A12" s="370"/>
      <c r="B12" s="371" t="s">
        <v>358</v>
      </c>
      <c r="C12" s="72">
        <v>8</v>
      </c>
      <c r="D12" s="72" t="s">
        <v>389</v>
      </c>
      <c r="E12" s="190">
        <v>2</v>
      </c>
      <c r="F12" s="190">
        <v>1</v>
      </c>
      <c r="G12" s="190">
        <v>0</v>
      </c>
      <c r="H12" s="190">
        <v>1</v>
      </c>
      <c r="I12" s="190">
        <v>0</v>
      </c>
      <c r="J12" s="190">
        <v>0</v>
      </c>
      <c r="K12" s="190">
        <v>3</v>
      </c>
      <c r="L12" s="190">
        <v>0</v>
      </c>
      <c r="M12" s="190">
        <v>1</v>
      </c>
      <c r="N12" s="190">
        <v>1</v>
      </c>
      <c r="O12" s="190">
        <v>1</v>
      </c>
      <c r="P12" s="190">
        <v>0</v>
      </c>
      <c r="Q12" s="190">
        <v>3</v>
      </c>
      <c r="R12" s="190">
        <v>0</v>
      </c>
      <c r="S12" s="190">
        <v>0</v>
      </c>
      <c r="T12" s="190">
        <v>1</v>
      </c>
      <c r="U12" s="190">
        <v>0</v>
      </c>
      <c r="V12" s="190">
        <v>2</v>
      </c>
      <c r="W12" s="190">
        <v>1</v>
      </c>
      <c r="X12" s="190">
        <v>0</v>
      </c>
      <c r="Y12" s="190">
        <v>0</v>
      </c>
      <c r="Z12" s="190">
        <v>0</v>
      </c>
      <c r="AA12" s="191">
        <f>SUM(E12:Z12)</f>
        <v>17</v>
      </c>
    </row>
    <row r="13" spans="1:27" s="112" customFormat="1" ht="15.75" customHeight="1">
      <c r="A13" s="370"/>
      <c r="B13" s="371"/>
      <c r="C13" s="67">
        <v>9</v>
      </c>
      <c r="D13" s="67" t="s">
        <v>365</v>
      </c>
      <c r="E13" s="190">
        <v>1</v>
      </c>
      <c r="F13" s="190">
        <v>0</v>
      </c>
      <c r="G13" s="190">
        <v>0</v>
      </c>
      <c r="H13" s="190">
        <v>0</v>
      </c>
      <c r="I13" s="190">
        <v>1</v>
      </c>
      <c r="J13" s="190">
        <v>0</v>
      </c>
      <c r="K13" s="190">
        <v>0</v>
      </c>
      <c r="L13" s="190">
        <v>1</v>
      </c>
      <c r="M13" s="190">
        <v>0</v>
      </c>
      <c r="N13" s="190">
        <v>1</v>
      </c>
      <c r="O13" s="190">
        <v>2</v>
      </c>
      <c r="P13" s="190">
        <v>2</v>
      </c>
      <c r="Q13" s="190">
        <v>0</v>
      </c>
      <c r="R13" s="190">
        <v>2</v>
      </c>
      <c r="S13" s="190">
        <v>1</v>
      </c>
      <c r="T13" s="190">
        <v>0</v>
      </c>
      <c r="U13" s="190">
        <v>0</v>
      </c>
      <c r="V13" s="190">
        <v>0</v>
      </c>
      <c r="W13" s="190">
        <v>0</v>
      </c>
      <c r="X13" s="190">
        <v>0</v>
      </c>
      <c r="Y13" s="190">
        <v>0</v>
      </c>
      <c r="Z13" s="190">
        <v>0</v>
      </c>
      <c r="AA13" s="191">
        <f>SUM(E13:Z13)</f>
        <v>11</v>
      </c>
    </row>
    <row r="14" spans="1:27" s="112" customFormat="1" ht="15.75" customHeight="1">
      <c r="A14" s="370"/>
      <c r="B14" s="371"/>
      <c r="C14" s="67">
        <v>10</v>
      </c>
      <c r="D14" s="67" t="s">
        <v>399</v>
      </c>
      <c r="E14" s="190">
        <v>4</v>
      </c>
      <c r="F14" s="190">
        <v>3</v>
      </c>
      <c r="G14" s="190">
        <v>2</v>
      </c>
      <c r="H14" s="190">
        <v>9</v>
      </c>
      <c r="I14" s="190">
        <v>0</v>
      </c>
      <c r="J14" s="190">
        <v>0</v>
      </c>
      <c r="K14" s="190">
        <v>0</v>
      </c>
      <c r="L14" s="190">
        <v>0</v>
      </c>
      <c r="M14" s="190">
        <v>2</v>
      </c>
      <c r="N14" s="190">
        <v>0</v>
      </c>
      <c r="O14" s="190">
        <v>2</v>
      </c>
      <c r="P14" s="190">
        <v>2</v>
      </c>
      <c r="Q14" s="190">
        <v>1</v>
      </c>
      <c r="R14" s="190">
        <v>0</v>
      </c>
      <c r="S14" s="190">
        <v>2</v>
      </c>
      <c r="T14" s="190">
        <v>0</v>
      </c>
      <c r="U14" s="190">
        <v>1</v>
      </c>
      <c r="V14" s="190">
        <v>1</v>
      </c>
      <c r="W14" s="190">
        <v>0</v>
      </c>
      <c r="X14" s="190">
        <v>0</v>
      </c>
      <c r="Y14" s="190">
        <v>0</v>
      </c>
      <c r="Z14" s="190">
        <v>0</v>
      </c>
      <c r="AA14" s="191">
        <f>SUM(E14:Z14)</f>
        <v>29</v>
      </c>
    </row>
    <row r="15" spans="1:27" s="112" customFormat="1" ht="15.75" customHeight="1">
      <c r="A15" s="370"/>
      <c r="B15" s="371"/>
      <c r="C15" s="67">
        <v>11</v>
      </c>
      <c r="D15" s="67" t="s">
        <v>346</v>
      </c>
      <c r="E15" s="190">
        <v>0</v>
      </c>
      <c r="F15" s="190">
        <v>1</v>
      </c>
      <c r="G15" s="190">
        <v>7</v>
      </c>
      <c r="H15" s="190">
        <v>3</v>
      </c>
      <c r="I15" s="190">
        <v>1</v>
      </c>
      <c r="J15" s="190">
        <v>2</v>
      </c>
      <c r="K15" s="190">
        <v>0</v>
      </c>
      <c r="L15" s="190">
        <v>3</v>
      </c>
      <c r="M15" s="190">
        <v>1</v>
      </c>
      <c r="N15" s="190">
        <v>4</v>
      </c>
      <c r="O15" s="190">
        <v>2</v>
      </c>
      <c r="P15" s="190">
        <v>1</v>
      </c>
      <c r="Q15" s="190">
        <v>1</v>
      </c>
      <c r="R15" s="190">
        <v>2</v>
      </c>
      <c r="S15" s="190">
        <v>0</v>
      </c>
      <c r="T15" s="190">
        <v>0</v>
      </c>
      <c r="U15" s="190">
        <v>1</v>
      </c>
      <c r="V15" s="190">
        <v>2</v>
      </c>
      <c r="W15" s="190">
        <v>1</v>
      </c>
      <c r="X15" s="190">
        <v>1</v>
      </c>
      <c r="Y15" s="190">
        <v>0</v>
      </c>
      <c r="Z15" s="190">
        <v>0</v>
      </c>
      <c r="AA15" s="191">
        <f>SUM(E15:Z15)</f>
        <v>33</v>
      </c>
    </row>
    <row r="16" spans="1:27" s="112" customFormat="1" ht="15.75" customHeight="1">
      <c r="A16" s="370"/>
      <c r="B16" s="371"/>
      <c r="C16" s="67">
        <v>12</v>
      </c>
      <c r="D16" s="68" t="s">
        <v>490</v>
      </c>
      <c r="E16" s="190">
        <v>6</v>
      </c>
      <c r="F16" s="190">
        <v>1</v>
      </c>
      <c r="G16" s="190">
        <v>3</v>
      </c>
      <c r="H16" s="190">
        <v>2</v>
      </c>
      <c r="I16" s="190">
        <v>1</v>
      </c>
      <c r="J16" s="190">
        <v>7</v>
      </c>
      <c r="K16" s="190">
        <v>5</v>
      </c>
      <c r="L16" s="190">
        <v>4</v>
      </c>
      <c r="M16" s="190">
        <v>3</v>
      </c>
      <c r="N16" s="190">
        <v>2</v>
      </c>
      <c r="O16" s="190">
        <v>1</v>
      </c>
      <c r="P16" s="190">
        <v>6</v>
      </c>
      <c r="Q16" s="190">
        <v>3</v>
      </c>
      <c r="R16" s="190">
        <v>0</v>
      </c>
      <c r="S16" s="190">
        <v>1</v>
      </c>
      <c r="T16" s="190">
        <v>0</v>
      </c>
      <c r="U16" s="190">
        <v>1</v>
      </c>
      <c r="V16" s="190">
        <v>0</v>
      </c>
      <c r="W16" s="190">
        <v>0</v>
      </c>
      <c r="X16" s="190">
        <v>0</v>
      </c>
      <c r="Y16" s="190">
        <v>0</v>
      </c>
      <c r="Z16" s="190">
        <v>0</v>
      </c>
      <c r="AA16" s="191">
        <f>SUM(E16:Z16)</f>
        <v>46</v>
      </c>
    </row>
    <row r="17" spans="1:27" s="112" customFormat="1" ht="15.75" customHeight="1">
      <c r="A17" s="370"/>
      <c r="B17" s="371"/>
      <c r="C17" s="68">
        <v>13</v>
      </c>
      <c r="D17" s="67" t="s">
        <v>498</v>
      </c>
      <c r="E17" s="190">
        <v>1</v>
      </c>
      <c r="F17" s="190">
        <v>0</v>
      </c>
      <c r="G17" s="190">
        <v>2</v>
      </c>
      <c r="H17" s="190">
        <v>1</v>
      </c>
      <c r="I17" s="190">
        <v>0</v>
      </c>
      <c r="J17" s="190">
        <v>1</v>
      </c>
      <c r="K17" s="190">
        <v>2</v>
      </c>
      <c r="L17" s="190">
        <v>0</v>
      </c>
      <c r="M17" s="190">
        <v>0</v>
      </c>
      <c r="N17" s="190">
        <v>0</v>
      </c>
      <c r="O17" s="190">
        <v>1</v>
      </c>
      <c r="P17" s="190">
        <v>1</v>
      </c>
      <c r="Q17" s="190">
        <v>0</v>
      </c>
      <c r="R17" s="190">
        <v>0</v>
      </c>
      <c r="S17" s="190">
        <v>1</v>
      </c>
      <c r="T17" s="190">
        <v>0</v>
      </c>
      <c r="U17" s="190">
        <v>0</v>
      </c>
      <c r="V17" s="190">
        <v>0</v>
      </c>
      <c r="W17" s="190">
        <v>1</v>
      </c>
      <c r="X17" s="190">
        <v>0</v>
      </c>
      <c r="Y17" s="190">
        <v>0</v>
      </c>
      <c r="Z17" s="190">
        <v>0</v>
      </c>
      <c r="AA17" s="191">
        <f>SUM(E17:Z17)</f>
        <v>11</v>
      </c>
    </row>
    <row r="18" spans="1:27" s="112" customFormat="1" ht="15.75" customHeight="1">
      <c r="A18" s="370"/>
      <c r="B18" s="371"/>
      <c r="C18" s="366" t="s">
        <v>692</v>
      </c>
      <c r="D18" s="367"/>
      <c r="E18" s="190">
        <f>SUM(E12:E17)</f>
        <v>14</v>
      </c>
      <c r="F18" s="190">
        <f>SUM(F12:F17)</f>
        <v>6</v>
      </c>
      <c r="G18" s="190">
        <f>SUM(G12:G17)</f>
        <v>14</v>
      </c>
      <c r="H18" s="190">
        <f>SUM(H12:H17)</f>
        <v>16</v>
      </c>
      <c r="I18" s="190">
        <f>SUM(I12:I17)</f>
        <v>3</v>
      </c>
      <c r="J18" s="190">
        <f>SUM(J12:J17)</f>
        <v>10</v>
      </c>
      <c r="K18" s="190">
        <f>SUM(K12:K17)</f>
        <v>10</v>
      </c>
      <c r="L18" s="190">
        <f>SUM(L12:L17)</f>
        <v>8</v>
      </c>
      <c r="M18" s="190">
        <f>SUM(M12:M17)</f>
        <v>7</v>
      </c>
      <c r="N18" s="190">
        <f>SUM(N12:N17)</f>
        <v>8</v>
      </c>
      <c r="O18" s="190">
        <f>SUM(O12:O17)</f>
        <v>9</v>
      </c>
      <c r="P18" s="190">
        <f>SUM(P12:P17)</f>
        <v>12</v>
      </c>
      <c r="Q18" s="190">
        <f>SUM(Q12:Q17)</f>
        <v>8</v>
      </c>
      <c r="R18" s="190">
        <f>SUM(R12:R17)</f>
        <v>4</v>
      </c>
      <c r="S18" s="190">
        <f>SUM(S12:S17)</f>
        <v>5</v>
      </c>
      <c r="T18" s="190">
        <f>SUM(T12:T17)</f>
        <v>1</v>
      </c>
      <c r="U18" s="190">
        <f>SUM(U12:U17)</f>
        <v>3</v>
      </c>
      <c r="V18" s="190">
        <f>SUM(V12:V17)</f>
        <v>5</v>
      </c>
      <c r="W18" s="190">
        <f>SUM(W12:W17)</f>
        <v>3</v>
      </c>
      <c r="X18" s="190">
        <f>SUM(X12:X17)</f>
        <v>1</v>
      </c>
      <c r="Y18" s="190">
        <f>SUM(Y12:Y17)</f>
        <v>0</v>
      </c>
      <c r="Z18" s="190">
        <f>SUM(Z12:Z17)</f>
        <v>0</v>
      </c>
      <c r="AA18" s="191">
        <f>SUM(E18:Z18)</f>
        <v>147</v>
      </c>
    </row>
    <row r="19" spans="1:27" s="112" customFormat="1" ht="15.75" customHeight="1">
      <c r="A19" s="370"/>
      <c r="B19" s="371" t="s">
        <v>341</v>
      </c>
      <c r="C19" s="72">
        <v>14</v>
      </c>
      <c r="D19" s="72" t="s">
        <v>502</v>
      </c>
      <c r="E19" s="190">
        <v>2</v>
      </c>
      <c r="F19" s="190">
        <v>0</v>
      </c>
      <c r="G19" s="190">
        <v>1</v>
      </c>
      <c r="H19" s="190">
        <v>1</v>
      </c>
      <c r="I19" s="190">
        <v>0</v>
      </c>
      <c r="J19" s="190">
        <v>0</v>
      </c>
      <c r="K19" s="190">
        <v>0</v>
      </c>
      <c r="L19" s="190">
        <v>1</v>
      </c>
      <c r="M19" s="190">
        <v>0</v>
      </c>
      <c r="N19" s="190">
        <v>1</v>
      </c>
      <c r="O19" s="190">
        <v>0</v>
      </c>
      <c r="P19" s="190">
        <v>0</v>
      </c>
      <c r="Q19" s="190">
        <v>0</v>
      </c>
      <c r="R19" s="190">
        <v>1</v>
      </c>
      <c r="S19" s="190">
        <v>2</v>
      </c>
      <c r="T19" s="190">
        <v>0</v>
      </c>
      <c r="U19" s="190">
        <v>1</v>
      </c>
      <c r="V19" s="190">
        <v>0</v>
      </c>
      <c r="W19" s="190">
        <v>0</v>
      </c>
      <c r="X19" s="190">
        <v>1</v>
      </c>
      <c r="Y19" s="190">
        <v>0</v>
      </c>
      <c r="Z19" s="190">
        <v>0</v>
      </c>
      <c r="AA19" s="191">
        <f>SUM(E19:Z19)</f>
        <v>11</v>
      </c>
    </row>
    <row r="20" spans="1:27" s="112" customFormat="1" ht="15.75" customHeight="1">
      <c r="A20" s="370"/>
      <c r="B20" s="371"/>
      <c r="C20" s="67">
        <v>15</v>
      </c>
      <c r="D20" s="67" t="s">
        <v>461</v>
      </c>
      <c r="E20" s="190">
        <v>0</v>
      </c>
      <c r="F20" s="190">
        <v>0</v>
      </c>
      <c r="G20" s="190">
        <v>0</v>
      </c>
      <c r="H20" s="190">
        <v>0</v>
      </c>
      <c r="I20" s="190">
        <v>1</v>
      </c>
      <c r="J20" s="190">
        <v>0</v>
      </c>
      <c r="K20" s="190">
        <v>0</v>
      </c>
      <c r="L20" s="190">
        <v>0</v>
      </c>
      <c r="M20" s="190">
        <v>0</v>
      </c>
      <c r="N20" s="190">
        <v>0</v>
      </c>
      <c r="O20" s="190">
        <v>0</v>
      </c>
      <c r="P20" s="190">
        <v>0</v>
      </c>
      <c r="Q20" s="190">
        <v>0</v>
      </c>
      <c r="R20" s="190">
        <v>0</v>
      </c>
      <c r="S20" s="190">
        <v>0</v>
      </c>
      <c r="T20" s="190">
        <v>0</v>
      </c>
      <c r="U20" s="190">
        <v>0</v>
      </c>
      <c r="V20" s="190">
        <v>1</v>
      </c>
      <c r="W20" s="190">
        <v>0</v>
      </c>
      <c r="X20" s="190">
        <v>0</v>
      </c>
      <c r="Y20" s="190">
        <v>0</v>
      </c>
      <c r="Z20" s="190">
        <v>0</v>
      </c>
      <c r="AA20" s="191">
        <f>SUM(E20:Z20)</f>
        <v>2</v>
      </c>
    </row>
    <row r="21" spans="1:27" s="112" customFormat="1" ht="15.75" customHeight="1">
      <c r="A21" s="370"/>
      <c r="B21" s="371"/>
      <c r="C21" s="67">
        <v>16</v>
      </c>
      <c r="D21" s="67" t="s">
        <v>504</v>
      </c>
      <c r="E21" s="190">
        <v>1</v>
      </c>
      <c r="F21" s="190">
        <v>1</v>
      </c>
      <c r="G21" s="190">
        <v>1</v>
      </c>
      <c r="H21" s="190">
        <v>0</v>
      </c>
      <c r="I21" s="190">
        <v>0</v>
      </c>
      <c r="J21" s="190">
        <v>0</v>
      </c>
      <c r="K21" s="190">
        <v>0</v>
      </c>
      <c r="L21" s="190">
        <v>0</v>
      </c>
      <c r="M21" s="190">
        <v>0</v>
      </c>
      <c r="N21" s="190">
        <v>0</v>
      </c>
      <c r="O21" s="190">
        <v>0</v>
      </c>
      <c r="P21" s="190">
        <v>0</v>
      </c>
      <c r="Q21" s="190">
        <v>0</v>
      </c>
      <c r="R21" s="190">
        <v>0</v>
      </c>
      <c r="S21" s="190">
        <v>2</v>
      </c>
      <c r="T21" s="190">
        <v>2</v>
      </c>
      <c r="U21" s="190">
        <v>1</v>
      </c>
      <c r="V21" s="190">
        <v>1</v>
      </c>
      <c r="W21" s="190">
        <v>0</v>
      </c>
      <c r="X21" s="190">
        <v>0</v>
      </c>
      <c r="Y21" s="190">
        <v>0</v>
      </c>
      <c r="Z21" s="190">
        <v>0</v>
      </c>
      <c r="AA21" s="191">
        <f>SUM(E21:Z21)</f>
        <v>9</v>
      </c>
    </row>
    <row r="22" spans="1:27" s="112" customFormat="1" ht="15.75" customHeight="1">
      <c r="A22" s="370"/>
      <c r="B22" s="371"/>
      <c r="C22" s="67">
        <v>17</v>
      </c>
      <c r="D22" s="67" t="s">
        <v>471</v>
      </c>
      <c r="E22" s="190">
        <v>1</v>
      </c>
      <c r="F22" s="190">
        <v>3</v>
      </c>
      <c r="G22" s="190">
        <v>0</v>
      </c>
      <c r="H22" s="190">
        <v>2</v>
      </c>
      <c r="I22" s="190">
        <v>0</v>
      </c>
      <c r="J22" s="190">
        <v>3</v>
      </c>
      <c r="K22" s="190">
        <v>1</v>
      </c>
      <c r="L22" s="190">
        <v>1</v>
      </c>
      <c r="M22" s="190">
        <v>1</v>
      </c>
      <c r="N22" s="190">
        <v>0</v>
      </c>
      <c r="O22" s="190">
        <v>1</v>
      </c>
      <c r="P22" s="190">
        <v>1</v>
      </c>
      <c r="Q22" s="190">
        <v>1</v>
      </c>
      <c r="R22" s="190">
        <v>3</v>
      </c>
      <c r="S22" s="190">
        <v>4</v>
      </c>
      <c r="T22" s="190">
        <v>0</v>
      </c>
      <c r="U22" s="190">
        <v>0</v>
      </c>
      <c r="V22" s="190">
        <v>0</v>
      </c>
      <c r="W22" s="190">
        <v>0</v>
      </c>
      <c r="X22" s="190">
        <v>0</v>
      </c>
      <c r="Y22" s="190">
        <v>0</v>
      </c>
      <c r="Z22" s="190">
        <v>0</v>
      </c>
      <c r="AA22" s="191">
        <f>SUM(E22:Z22)</f>
        <v>22</v>
      </c>
    </row>
    <row r="23" spans="1:27" s="112" customFormat="1" ht="15.75" customHeight="1">
      <c r="A23" s="370"/>
      <c r="B23" s="371"/>
      <c r="C23" s="67">
        <v>18</v>
      </c>
      <c r="D23" s="67" t="s">
        <v>472</v>
      </c>
      <c r="E23" s="190">
        <v>3</v>
      </c>
      <c r="F23" s="190">
        <v>1</v>
      </c>
      <c r="G23" s="190">
        <v>0</v>
      </c>
      <c r="H23" s="190">
        <v>0</v>
      </c>
      <c r="I23" s="190">
        <v>0</v>
      </c>
      <c r="J23" s="190">
        <v>0</v>
      </c>
      <c r="K23" s="190">
        <v>0</v>
      </c>
      <c r="L23" s="190">
        <v>0</v>
      </c>
      <c r="M23" s="190">
        <v>1</v>
      </c>
      <c r="N23" s="190">
        <v>0</v>
      </c>
      <c r="O23" s="190">
        <v>0</v>
      </c>
      <c r="P23" s="190">
        <v>0</v>
      </c>
      <c r="Q23" s="190">
        <v>0</v>
      </c>
      <c r="R23" s="190">
        <v>0</v>
      </c>
      <c r="S23" s="190">
        <v>1</v>
      </c>
      <c r="T23" s="190">
        <v>0</v>
      </c>
      <c r="U23" s="190">
        <v>0</v>
      </c>
      <c r="V23" s="190">
        <v>0</v>
      </c>
      <c r="W23" s="190">
        <v>0</v>
      </c>
      <c r="X23" s="190">
        <v>0</v>
      </c>
      <c r="Y23" s="190">
        <v>0</v>
      </c>
      <c r="Z23" s="190">
        <v>0</v>
      </c>
      <c r="AA23" s="191">
        <f>SUM(E23:Z23)</f>
        <v>6</v>
      </c>
    </row>
    <row r="24" spans="1:27" s="112" customFormat="1" ht="15.75" customHeight="1">
      <c r="A24" s="370"/>
      <c r="B24" s="371"/>
      <c r="C24" s="67">
        <v>19</v>
      </c>
      <c r="D24" s="67" t="s">
        <v>479</v>
      </c>
      <c r="E24" s="190">
        <v>1</v>
      </c>
      <c r="F24" s="190">
        <v>0</v>
      </c>
      <c r="G24" s="190">
        <v>0</v>
      </c>
      <c r="H24" s="190">
        <v>1</v>
      </c>
      <c r="I24" s="190">
        <v>0</v>
      </c>
      <c r="J24" s="190">
        <v>0</v>
      </c>
      <c r="K24" s="190">
        <v>1</v>
      </c>
      <c r="L24" s="190">
        <v>0</v>
      </c>
      <c r="M24" s="190">
        <v>3</v>
      </c>
      <c r="N24" s="190">
        <v>2</v>
      </c>
      <c r="O24" s="190">
        <v>0</v>
      </c>
      <c r="P24" s="190">
        <v>0</v>
      </c>
      <c r="Q24" s="190">
        <v>4</v>
      </c>
      <c r="R24" s="190">
        <v>1</v>
      </c>
      <c r="S24" s="190">
        <v>0</v>
      </c>
      <c r="T24" s="190">
        <v>1</v>
      </c>
      <c r="U24" s="190">
        <v>3</v>
      </c>
      <c r="V24" s="190">
        <v>2</v>
      </c>
      <c r="W24" s="190">
        <v>0</v>
      </c>
      <c r="X24" s="190">
        <v>0</v>
      </c>
      <c r="Y24" s="190">
        <v>0</v>
      </c>
      <c r="Z24" s="190">
        <v>0</v>
      </c>
      <c r="AA24" s="191">
        <f>SUM(E24:Z24)</f>
        <v>19</v>
      </c>
    </row>
    <row r="25" spans="1:27" s="112" customFormat="1" ht="15.75" customHeight="1">
      <c r="A25" s="370"/>
      <c r="B25" s="371"/>
      <c r="C25" s="366" t="s">
        <v>692</v>
      </c>
      <c r="D25" s="367"/>
      <c r="E25" s="190">
        <f>SUM(E19:E24)</f>
        <v>8</v>
      </c>
      <c r="F25" s="190">
        <f>SUM(F19:F24)</f>
        <v>5</v>
      </c>
      <c r="G25" s="190">
        <f>SUM(G19:G24)</f>
        <v>2</v>
      </c>
      <c r="H25" s="190">
        <f>SUM(H19:H24)</f>
        <v>4</v>
      </c>
      <c r="I25" s="190">
        <f>SUM(I19:I24)</f>
        <v>1</v>
      </c>
      <c r="J25" s="190">
        <f>SUM(J19:J24)</f>
        <v>3</v>
      </c>
      <c r="K25" s="190">
        <f>SUM(K19:K24)</f>
        <v>2</v>
      </c>
      <c r="L25" s="190">
        <f>SUM(L19:L24)</f>
        <v>2</v>
      </c>
      <c r="M25" s="190">
        <f>SUM(M19:M24)</f>
        <v>5</v>
      </c>
      <c r="N25" s="190">
        <f>SUM(N19:N24)</f>
        <v>3</v>
      </c>
      <c r="O25" s="190">
        <f>SUM(O19:O24)</f>
        <v>1</v>
      </c>
      <c r="P25" s="190">
        <f>SUM(P19:P24)</f>
        <v>1</v>
      </c>
      <c r="Q25" s="190">
        <f>SUM(Q19:Q24)</f>
        <v>5</v>
      </c>
      <c r="R25" s="190">
        <f>SUM(R19:R24)</f>
        <v>5</v>
      </c>
      <c r="S25" s="190">
        <f>SUM(S19:S24)</f>
        <v>9</v>
      </c>
      <c r="T25" s="190">
        <f>SUM(T19:T24)</f>
        <v>3</v>
      </c>
      <c r="U25" s="190">
        <f>SUM(U19:U24)</f>
        <v>5</v>
      </c>
      <c r="V25" s="190">
        <f>SUM(V19:V24)</f>
        <v>4</v>
      </c>
      <c r="W25" s="190">
        <f>SUM(W19:W24)</f>
        <v>0</v>
      </c>
      <c r="X25" s="190">
        <f>SUM(X19:X24)</f>
        <v>1</v>
      </c>
      <c r="Y25" s="190">
        <f>SUM(Y19:Y24)</f>
        <v>0</v>
      </c>
      <c r="Z25" s="190">
        <f>SUM(Z19:Z24)</f>
        <v>0</v>
      </c>
      <c r="AA25" s="191">
        <f>SUM(E25:Z25)</f>
        <v>69</v>
      </c>
    </row>
    <row r="26" spans="1:27" s="112" customFormat="1" ht="15.75" customHeight="1">
      <c r="A26" s="370"/>
      <c r="B26" s="368" t="s">
        <v>486</v>
      </c>
      <c r="C26" s="368"/>
      <c r="D26" s="369"/>
      <c r="E26" s="190">
        <f>E25+E18+E11</f>
        <v>50</v>
      </c>
      <c r="F26" s="190">
        <f>F25+F18+F11</f>
        <v>16</v>
      </c>
      <c r="G26" s="190">
        <f>G25+G18+G11</f>
        <v>19</v>
      </c>
      <c r="H26" s="190">
        <f>H25+H18+H11</f>
        <v>21</v>
      </c>
      <c r="I26" s="190">
        <f>I25+I18+I11</f>
        <v>10</v>
      </c>
      <c r="J26" s="190">
        <f>J25+J18+J11</f>
        <v>21</v>
      </c>
      <c r="K26" s="190">
        <f>K25+K18+K11</f>
        <v>22</v>
      </c>
      <c r="L26" s="190">
        <f>L25+L18+L11</f>
        <v>19</v>
      </c>
      <c r="M26" s="190">
        <f>M25+M18+M11</f>
        <v>25</v>
      </c>
      <c r="N26" s="190">
        <f>N25+N18+N11</f>
        <v>17</v>
      </c>
      <c r="O26" s="190">
        <f>O25+O18+O11</f>
        <v>21</v>
      </c>
      <c r="P26" s="190">
        <f>P25+P18+P11</f>
        <v>21</v>
      </c>
      <c r="Q26" s="190">
        <f>Q25+Q18+Q11</f>
        <v>26</v>
      </c>
      <c r="R26" s="190">
        <f>R25+R18+R11</f>
        <v>18</v>
      </c>
      <c r="S26" s="190">
        <f>S25+S18+S11</f>
        <v>18</v>
      </c>
      <c r="T26" s="190">
        <f>T25+T18+T11</f>
        <v>7</v>
      </c>
      <c r="U26" s="190">
        <f>U25+U18+U11</f>
        <v>9</v>
      </c>
      <c r="V26" s="190">
        <f>V25+V18+V11</f>
        <v>9</v>
      </c>
      <c r="W26" s="190">
        <f>W25+W18+W11</f>
        <v>6</v>
      </c>
      <c r="X26" s="190">
        <f>X25+X18+X11</f>
        <v>2</v>
      </c>
      <c r="Y26" s="190">
        <f>Y25+Y18+Y11</f>
        <v>0</v>
      </c>
      <c r="Z26" s="190">
        <f>Z25+Z18+Z11</f>
        <v>0</v>
      </c>
      <c r="AA26" s="191">
        <f>SUM(E26:Z26)</f>
        <v>357</v>
      </c>
    </row>
    <row r="27" spans="1:27" s="112" customFormat="1" ht="15.75" customHeight="1">
      <c r="A27" s="370" t="s">
        <v>753</v>
      </c>
      <c r="B27" s="371" t="s">
        <v>381</v>
      </c>
      <c r="C27" s="67">
        <v>20</v>
      </c>
      <c r="D27" s="67" t="s">
        <v>351</v>
      </c>
      <c r="E27" s="190">
        <v>5</v>
      </c>
      <c r="F27" s="190">
        <v>3</v>
      </c>
      <c r="G27" s="190">
        <v>1</v>
      </c>
      <c r="H27" s="190">
        <v>0</v>
      </c>
      <c r="I27" s="190">
        <v>1</v>
      </c>
      <c r="J27" s="190">
        <v>4</v>
      </c>
      <c r="K27" s="190">
        <v>3</v>
      </c>
      <c r="L27" s="190">
        <v>2</v>
      </c>
      <c r="M27" s="190">
        <v>1</v>
      </c>
      <c r="N27" s="190">
        <v>2</v>
      </c>
      <c r="O27" s="190">
        <v>1</v>
      </c>
      <c r="P27" s="190">
        <v>1</v>
      </c>
      <c r="Q27" s="190">
        <v>1</v>
      </c>
      <c r="R27" s="190">
        <v>0</v>
      </c>
      <c r="S27" s="190">
        <v>2</v>
      </c>
      <c r="T27" s="190">
        <v>0</v>
      </c>
      <c r="U27" s="190">
        <v>0</v>
      </c>
      <c r="V27" s="190">
        <v>1</v>
      </c>
      <c r="W27" s="190">
        <v>0</v>
      </c>
      <c r="X27" s="190">
        <v>0</v>
      </c>
      <c r="Y27" s="190">
        <v>0</v>
      </c>
      <c r="Z27" s="190">
        <v>0</v>
      </c>
      <c r="AA27" s="191">
        <f>SUM(E27:Z27)</f>
        <v>28</v>
      </c>
    </row>
    <row r="28" spans="1:27" s="112" customFormat="1" ht="15.75" customHeight="1">
      <c r="A28" s="370"/>
      <c r="B28" s="371"/>
      <c r="C28" s="67">
        <v>21</v>
      </c>
      <c r="D28" s="67" t="s">
        <v>387</v>
      </c>
      <c r="E28" s="190">
        <v>3</v>
      </c>
      <c r="F28" s="190">
        <v>1</v>
      </c>
      <c r="G28" s="190">
        <v>1</v>
      </c>
      <c r="H28" s="190">
        <v>0</v>
      </c>
      <c r="I28" s="190">
        <v>0</v>
      </c>
      <c r="J28" s="190">
        <v>2</v>
      </c>
      <c r="K28" s="190">
        <v>1</v>
      </c>
      <c r="L28" s="190">
        <v>2</v>
      </c>
      <c r="M28" s="190">
        <v>8</v>
      </c>
      <c r="N28" s="190">
        <v>5</v>
      </c>
      <c r="O28" s="190">
        <v>3</v>
      </c>
      <c r="P28" s="190">
        <v>3</v>
      </c>
      <c r="Q28" s="190">
        <v>0</v>
      </c>
      <c r="R28" s="190">
        <v>0</v>
      </c>
      <c r="S28" s="190">
        <v>0</v>
      </c>
      <c r="T28" s="190">
        <v>0</v>
      </c>
      <c r="U28" s="190">
        <v>1</v>
      </c>
      <c r="V28" s="190">
        <v>1</v>
      </c>
      <c r="W28" s="190">
        <v>0</v>
      </c>
      <c r="X28" s="190">
        <v>0</v>
      </c>
      <c r="Y28" s="190">
        <v>0</v>
      </c>
      <c r="Z28" s="190">
        <v>0</v>
      </c>
      <c r="AA28" s="191">
        <f>SUM(E28:Z28)</f>
        <v>31</v>
      </c>
    </row>
    <row r="29" spans="1:27" s="112" customFormat="1" ht="15.75" customHeight="1">
      <c r="A29" s="370"/>
      <c r="B29" s="371"/>
      <c r="C29" s="67">
        <v>22</v>
      </c>
      <c r="D29" s="67" t="s">
        <v>539</v>
      </c>
      <c r="E29" s="190">
        <v>12</v>
      </c>
      <c r="F29" s="190">
        <v>5</v>
      </c>
      <c r="G29" s="190">
        <v>3</v>
      </c>
      <c r="H29" s="190">
        <v>5</v>
      </c>
      <c r="I29" s="190">
        <v>4</v>
      </c>
      <c r="J29" s="190">
        <v>8</v>
      </c>
      <c r="K29" s="190">
        <v>8</v>
      </c>
      <c r="L29" s="190">
        <v>5</v>
      </c>
      <c r="M29" s="190">
        <v>8</v>
      </c>
      <c r="N29" s="190">
        <v>10</v>
      </c>
      <c r="O29" s="190">
        <v>3</v>
      </c>
      <c r="P29" s="190">
        <v>4</v>
      </c>
      <c r="Q29" s="190">
        <v>3</v>
      </c>
      <c r="R29" s="190">
        <v>1</v>
      </c>
      <c r="S29" s="190">
        <v>3</v>
      </c>
      <c r="T29" s="190">
        <v>0</v>
      </c>
      <c r="U29" s="190">
        <v>1</v>
      </c>
      <c r="V29" s="190">
        <v>0</v>
      </c>
      <c r="W29" s="190">
        <v>1</v>
      </c>
      <c r="X29" s="190">
        <v>0</v>
      </c>
      <c r="Y29" s="190">
        <v>0</v>
      </c>
      <c r="Z29" s="190">
        <v>0</v>
      </c>
      <c r="AA29" s="191">
        <f>SUM(E29:Z29)</f>
        <v>84</v>
      </c>
    </row>
    <row r="30" spans="1:27" s="112" customFormat="1" ht="15.75" customHeight="1">
      <c r="A30" s="370"/>
      <c r="B30" s="371"/>
      <c r="C30" s="67">
        <v>23</v>
      </c>
      <c r="D30" s="67" t="s">
        <v>496</v>
      </c>
      <c r="E30" s="190">
        <v>0</v>
      </c>
      <c r="F30" s="190">
        <v>0</v>
      </c>
      <c r="G30" s="190">
        <v>0</v>
      </c>
      <c r="H30" s="190">
        <v>0</v>
      </c>
      <c r="I30" s="190">
        <v>0</v>
      </c>
      <c r="J30" s="190">
        <v>0</v>
      </c>
      <c r="K30" s="190">
        <v>1</v>
      </c>
      <c r="L30" s="190">
        <v>0</v>
      </c>
      <c r="M30" s="190">
        <v>0</v>
      </c>
      <c r="N30" s="190">
        <v>0</v>
      </c>
      <c r="O30" s="190">
        <v>0</v>
      </c>
      <c r="P30" s="190">
        <v>2</v>
      </c>
      <c r="Q30" s="190">
        <v>0</v>
      </c>
      <c r="R30" s="190">
        <v>1</v>
      </c>
      <c r="S30" s="190">
        <v>0</v>
      </c>
      <c r="T30" s="190">
        <v>0</v>
      </c>
      <c r="U30" s="190">
        <v>1</v>
      </c>
      <c r="V30" s="190">
        <v>0</v>
      </c>
      <c r="W30" s="190">
        <v>0</v>
      </c>
      <c r="X30" s="190">
        <v>0</v>
      </c>
      <c r="Y30" s="190">
        <v>0</v>
      </c>
      <c r="Z30" s="190">
        <v>0</v>
      </c>
      <c r="AA30" s="191">
        <f>SUM(E30:Z30)</f>
        <v>5</v>
      </c>
    </row>
    <row r="31" spans="1:27" s="112" customFormat="1" ht="15.75" customHeight="1">
      <c r="A31" s="370"/>
      <c r="B31" s="371"/>
      <c r="C31" s="366" t="s">
        <v>692</v>
      </c>
      <c r="D31" s="367"/>
      <c r="E31" s="190">
        <f>SUM(E27:E30)</f>
        <v>20</v>
      </c>
      <c r="F31" s="190">
        <f>SUM(F27:F30)</f>
        <v>9</v>
      </c>
      <c r="G31" s="190">
        <f>SUM(G27:G30)</f>
        <v>5</v>
      </c>
      <c r="H31" s="190">
        <f>SUM(H27:H30)</f>
        <v>5</v>
      </c>
      <c r="I31" s="190">
        <f>SUM(I27:I30)</f>
        <v>5</v>
      </c>
      <c r="J31" s="190">
        <f>SUM(J27:J30)</f>
        <v>14</v>
      </c>
      <c r="K31" s="190">
        <f>SUM(K27:K30)</f>
        <v>13</v>
      </c>
      <c r="L31" s="190">
        <f>SUM(L27:L30)</f>
        <v>9</v>
      </c>
      <c r="M31" s="190">
        <f>SUM(M27:M30)</f>
        <v>17</v>
      </c>
      <c r="N31" s="190">
        <f>SUM(N27:N30)</f>
        <v>17</v>
      </c>
      <c r="O31" s="190">
        <f>SUM(O27:O30)</f>
        <v>7</v>
      </c>
      <c r="P31" s="190">
        <f>SUM(P27:P30)</f>
        <v>10</v>
      </c>
      <c r="Q31" s="190">
        <f>SUM(Q27:Q30)</f>
        <v>4</v>
      </c>
      <c r="R31" s="190">
        <f>SUM(R27:R30)</f>
        <v>2</v>
      </c>
      <c r="S31" s="190">
        <f>SUM(S27:S30)</f>
        <v>5</v>
      </c>
      <c r="T31" s="190">
        <f>SUM(T27:T30)</f>
        <v>0</v>
      </c>
      <c r="U31" s="190">
        <f>SUM(U27:U30)</f>
        <v>3</v>
      </c>
      <c r="V31" s="190">
        <f>SUM(V27:V30)</f>
        <v>2</v>
      </c>
      <c r="W31" s="190">
        <f>SUM(W27:W30)</f>
        <v>1</v>
      </c>
      <c r="X31" s="190">
        <f>SUM(X27:X30)</f>
        <v>0</v>
      </c>
      <c r="Y31" s="190">
        <f>SUM(Y27:Y30)</f>
        <v>0</v>
      </c>
      <c r="Z31" s="190">
        <f>SUM(Z27:Z30)</f>
        <v>0</v>
      </c>
      <c r="AA31" s="191">
        <f>SUM(E31:Z31)</f>
        <v>148</v>
      </c>
    </row>
    <row r="32" spans="1:27" s="112" customFormat="1" ht="15.75" customHeight="1">
      <c r="A32" s="370"/>
      <c r="B32" s="371" t="s">
        <v>358</v>
      </c>
      <c r="C32" s="67">
        <v>24</v>
      </c>
      <c r="D32" s="67" t="s">
        <v>314</v>
      </c>
      <c r="E32" s="190">
        <v>9</v>
      </c>
      <c r="F32" s="190">
        <v>2</v>
      </c>
      <c r="G32" s="190">
        <v>2</v>
      </c>
      <c r="H32" s="190">
        <v>0</v>
      </c>
      <c r="I32" s="190">
        <v>3</v>
      </c>
      <c r="J32" s="190">
        <v>2</v>
      </c>
      <c r="K32" s="190">
        <v>3</v>
      </c>
      <c r="L32" s="190">
        <v>3</v>
      </c>
      <c r="M32" s="190">
        <v>0</v>
      </c>
      <c r="N32" s="190">
        <v>1</v>
      </c>
      <c r="O32" s="190">
        <v>0</v>
      </c>
      <c r="P32" s="190">
        <v>2</v>
      </c>
      <c r="Q32" s="190">
        <v>1</v>
      </c>
      <c r="R32" s="190">
        <v>0</v>
      </c>
      <c r="S32" s="190">
        <v>2</v>
      </c>
      <c r="T32" s="190">
        <v>0</v>
      </c>
      <c r="U32" s="190">
        <v>3</v>
      </c>
      <c r="V32" s="190">
        <v>0</v>
      </c>
      <c r="W32" s="190">
        <v>0</v>
      </c>
      <c r="X32" s="190">
        <v>0</v>
      </c>
      <c r="Y32" s="190">
        <v>0</v>
      </c>
      <c r="Z32" s="190">
        <v>0</v>
      </c>
      <c r="AA32" s="191">
        <f>SUM(E32:Z32)</f>
        <v>33</v>
      </c>
    </row>
    <row r="33" spans="1:27" s="112" customFormat="1" ht="15.75" customHeight="1">
      <c r="A33" s="370"/>
      <c r="B33" s="371"/>
      <c r="C33" s="67">
        <v>25</v>
      </c>
      <c r="D33" s="67" t="s">
        <v>468</v>
      </c>
      <c r="E33" s="190">
        <v>4</v>
      </c>
      <c r="F33" s="190">
        <v>2</v>
      </c>
      <c r="G33" s="190">
        <v>2</v>
      </c>
      <c r="H33" s="190">
        <v>0</v>
      </c>
      <c r="I33" s="190">
        <v>4</v>
      </c>
      <c r="J33" s="190">
        <v>10</v>
      </c>
      <c r="K33" s="190">
        <v>8</v>
      </c>
      <c r="L33" s="190">
        <v>1</v>
      </c>
      <c r="M33" s="190">
        <v>4</v>
      </c>
      <c r="N33" s="190">
        <v>3</v>
      </c>
      <c r="O33" s="190">
        <v>4</v>
      </c>
      <c r="P33" s="190">
        <v>2</v>
      </c>
      <c r="Q33" s="190">
        <v>4</v>
      </c>
      <c r="R33" s="190">
        <v>1</v>
      </c>
      <c r="S33" s="190">
        <v>0</v>
      </c>
      <c r="T33" s="190">
        <v>0</v>
      </c>
      <c r="U33" s="190">
        <v>0</v>
      </c>
      <c r="V33" s="190">
        <v>0</v>
      </c>
      <c r="W33" s="190">
        <v>0</v>
      </c>
      <c r="X33" s="190">
        <v>1</v>
      </c>
      <c r="Y33" s="190">
        <v>0</v>
      </c>
      <c r="Z33" s="190">
        <v>0</v>
      </c>
      <c r="AA33" s="191">
        <f>SUM(E33:Z33)</f>
        <v>50</v>
      </c>
    </row>
    <row r="34" spans="1:27" s="112" customFormat="1" ht="15.75" customHeight="1">
      <c r="A34" s="370"/>
      <c r="B34" s="371"/>
      <c r="C34" s="67">
        <v>26</v>
      </c>
      <c r="D34" s="76" t="s">
        <v>362</v>
      </c>
      <c r="E34" s="190">
        <v>1</v>
      </c>
      <c r="F34" s="190">
        <v>0</v>
      </c>
      <c r="G34" s="190">
        <v>3</v>
      </c>
      <c r="H34" s="190">
        <v>0</v>
      </c>
      <c r="I34" s="190">
        <v>1</v>
      </c>
      <c r="J34" s="190">
        <v>0</v>
      </c>
      <c r="K34" s="190">
        <v>2</v>
      </c>
      <c r="L34" s="190">
        <v>0</v>
      </c>
      <c r="M34" s="190">
        <v>1</v>
      </c>
      <c r="N34" s="190">
        <v>1</v>
      </c>
      <c r="O34" s="190">
        <v>5</v>
      </c>
      <c r="P34" s="190">
        <v>1</v>
      </c>
      <c r="Q34" s="190">
        <v>1</v>
      </c>
      <c r="R34" s="190">
        <v>0</v>
      </c>
      <c r="S34" s="190">
        <v>0</v>
      </c>
      <c r="T34" s="190">
        <v>0</v>
      </c>
      <c r="U34" s="190">
        <v>2</v>
      </c>
      <c r="V34" s="190">
        <v>0</v>
      </c>
      <c r="W34" s="190">
        <v>1</v>
      </c>
      <c r="X34" s="190">
        <v>0</v>
      </c>
      <c r="Y34" s="190">
        <v>1</v>
      </c>
      <c r="Z34" s="190">
        <v>0</v>
      </c>
      <c r="AA34" s="191">
        <f>SUM(E34:Z34)</f>
        <v>20</v>
      </c>
    </row>
    <row r="35" spans="1:27" s="112" customFormat="1" ht="15.75" customHeight="1">
      <c r="A35" s="370"/>
      <c r="B35" s="371"/>
      <c r="C35" s="67">
        <v>27</v>
      </c>
      <c r="D35" s="67" t="s">
        <v>485</v>
      </c>
      <c r="E35" s="190">
        <v>8</v>
      </c>
      <c r="F35" s="190">
        <v>2</v>
      </c>
      <c r="G35" s="190">
        <v>1</v>
      </c>
      <c r="H35" s="190">
        <v>1</v>
      </c>
      <c r="I35" s="190">
        <v>2</v>
      </c>
      <c r="J35" s="190">
        <v>2</v>
      </c>
      <c r="K35" s="190">
        <v>6</v>
      </c>
      <c r="L35" s="190">
        <v>3</v>
      </c>
      <c r="M35" s="190">
        <v>4</v>
      </c>
      <c r="N35" s="190">
        <v>1</v>
      </c>
      <c r="O35" s="190">
        <v>2</v>
      </c>
      <c r="P35" s="190">
        <v>1</v>
      </c>
      <c r="Q35" s="190">
        <v>3</v>
      </c>
      <c r="R35" s="190">
        <v>2</v>
      </c>
      <c r="S35" s="190">
        <v>2</v>
      </c>
      <c r="T35" s="190">
        <v>2</v>
      </c>
      <c r="U35" s="190">
        <v>4</v>
      </c>
      <c r="V35" s="190">
        <v>6</v>
      </c>
      <c r="W35" s="190">
        <v>1</v>
      </c>
      <c r="X35" s="190">
        <v>0</v>
      </c>
      <c r="Y35" s="190">
        <v>0</v>
      </c>
      <c r="Z35" s="190">
        <v>0</v>
      </c>
      <c r="AA35" s="191">
        <f>SUM(E35:Z35)</f>
        <v>53</v>
      </c>
    </row>
    <row r="36" spans="1:27" s="112" customFormat="1" ht="15.75" customHeight="1">
      <c r="A36" s="370"/>
      <c r="B36" s="371"/>
      <c r="C36" s="67">
        <v>28</v>
      </c>
      <c r="D36" s="67" t="s">
        <v>371</v>
      </c>
      <c r="E36" s="190">
        <v>3</v>
      </c>
      <c r="F36" s="190">
        <v>0</v>
      </c>
      <c r="G36" s="190">
        <v>0</v>
      </c>
      <c r="H36" s="190">
        <v>0</v>
      </c>
      <c r="I36" s="190">
        <v>0</v>
      </c>
      <c r="J36" s="190">
        <v>0</v>
      </c>
      <c r="K36" s="190">
        <v>1</v>
      </c>
      <c r="L36" s="190">
        <v>0</v>
      </c>
      <c r="M36" s="190">
        <v>0</v>
      </c>
      <c r="N36" s="190">
        <v>0</v>
      </c>
      <c r="O36" s="190">
        <v>0</v>
      </c>
      <c r="P36" s="190">
        <v>2</v>
      </c>
      <c r="Q36" s="190">
        <v>0</v>
      </c>
      <c r="R36" s="190">
        <v>0</v>
      </c>
      <c r="S36" s="190">
        <v>0</v>
      </c>
      <c r="T36" s="190">
        <v>0</v>
      </c>
      <c r="U36" s="190">
        <v>0</v>
      </c>
      <c r="V36" s="190">
        <v>0</v>
      </c>
      <c r="W36" s="190">
        <v>0</v>
      </c>
      <c r="X36" s="190">
        <v>0</v>
      </c>
      <c r="Y36" s="190">
        <v>0</v>
      </c>
      <c r="Z36" s="190">
        <v>0</v>
      </c>
      <c r="AA36" s="191">
        <f>SUM(E36:Z36)</f>
        <v>6</v>
      </c>
    </row>
    <row r="37" spans="1:27" s="112" customFormat="1" ht="15.75" customHeight="1">
      <c r="A37" s="370"/>
      <c r="B37" s="371"/>
      <c r="C37" s="366" t="s">
        <v>692</v>
      </c>
      <c r="D37" s="367"/>
      <c r="E37" s="190">
        <f>SUM(E32:E36)</f>
        <v>25</v>
      </c>
      <c r="F37" s="190">
        <f>SUM(F32:F36)</f>
        <v>6</v>
      </c>
      <c r="G37" s="190">
        <f>SUM(G32:G36)</f>
        <v>8</v>
      </c>
      <c r="H37" s="190">
        <f>SUM(H32:H36)</f>
        <v>1</v>
      </c>
      <c r="I37" s="190">
        <f>SUM(I32:I36)</f>
        <v>10</v>
      </c>
      <c r="J37" s="190">
        <f>SUM(J32:J36)</f>
        <v>14</v>
      </c>
      <c r="K37" s="190">
        <f>SUM(K32:K36)</f>
        <v>20</v>
      </c>
      <c r="L37" s="190">
        <f>SUM(L32:L36)</f>
        <v>7</v>
      </c>
      <c r="M37" s="190">
        <f>SUM(M32:M36)</f>
        <v>9</v>
      </c>
      <c r="N37" s="190">
        <f>SUM(N32:N36)</f>
        <v>6</v>
      </c>
      <c r="O37" s="190">
        <f>SUM(O32:O36)</f>
        <v>11</v>
      </c>
      <c r="P37" s="190">
        <f>SUM(P32:P36)</f>
        <v>8</v>
      </c>
      <c r="Q37" s="190">
        <f>SUM(Q32:Q36)</f>
        <v>9</v>
      </c>
      <c r="R37" s="190">
        <f>SUM(R32:R36)</f>
        <v>3</v>
      </c>
      <c r="S37" s="190">
        <f>SUM(S32:S36)</f>
        <v>4</v>
      </c>
      <c r="T37" s="190">
        <f>SUM(T32:T36)</f>
        <v>2</v>
      </c>
      <c r="U37" s="190">
        <f>SUM(U32:U36)</f>
        <v>9</v>
      </c>
      <c r="V37" s="190">
        <f>SUM(V32:V36)</f>
        <v>6</v>
      </c>
      <c r="W37" s="190">
        <f>SUM(W32:W36)</f>
        <v>2</v>
      </c>
      <c r="X37" s="190">
        <f>SUM(X32:X36)</f>
        <v>1</v>
      </c>
      <c r="Y37" s="190">
        <f>SUM(Y32:Y36)</f>
        <v>1</v>
      </c>
      <c r="Z37" s="190">
        <f>SUM(Z32:Z36)</f>
        <v>0</v>
      </c>
      <c r="AA37" s="191">
        <f>SUM(E37:Z37)</f>
        <v>162</v>
      </c>
    </row>
    <row r="38" spans="1:27" s="112" customFormat="1" ht="15.75" customHeight="1">
      <c r="A38" s="370"/>
      <c r="B38" s="371" t="s">
        <v>341</v>
      </c>
      <c r="C38" s="67">
        <v>29</v>
      </c>
      <c r="D38" s="67" t="s">
        <v>391</v>
      </c>
      <c r="E38" s="190">
        <v>4</v>
      </c>
      <c r="F38" s="190">
        <v>2</v>
      </c>
      <c r="G38" s="190">
        <v>0</v>
      </c>
      <c r="H38" s="190">
        <v>1</v>
      </c>
      <c r="I38" s="190">
        <v>1</v>
      </c>
      <c r="J38" s="190">
        <v>1</v>
      </c>
      <c r="K38" s="190">
        <v>2</v>
      </c>
      <c r="L38" s="190">
        <v>1</v>
      </c>
      <c r="M38" s="190">
        <v>1</v>
      </c>
      <c r="N38" s="190">
        <v>2</v>
      </c>
      <c r="O38" s="190">
        <v>2</v>
      </c>
      <c r="P38" s="190">
        <v>1</v>
      </c>
      <c r="Q38" s="190">
        <v>2</v>
      </c>
      <c r="R38" s="190">
        <v>0</v>
      </c>
      <c r="S38" s="190">
        <v>0</v>
      </c>
      <c r="T38" s="190">
        <v>1</v>
      </c>
      <c r="U38" s="190">
        <v>1</v>
      </c>
      <c r="V38" s="190">
        <v>0</v>
      </c>
      <c r="W38" s="190">
        <v>0</v>
      </c>
      <c r="X38" s="190">
        <v>0</v>
      </c>
      <c r="Y38" s="190">
        <v>0</v>
      </c>
      <c r="Z38" s="190">
        <v>0</v>
      </c>
      <c r="AA38" s="191">
        <f>SUM(E38:Z38)</f>
        <v>22</v>
      </c>
    </row>
    <row r="39" spans="1:27" s="112" customFormat="1" ht="15.75" customHeight="1">
      <c r="A39" s="370"/>
      <c r="B39" s="371"/>
      <c r="C39" s="67">
        <v>30</v>
      </c>
      <c r="D39" s="67" t="s">
        <v>354</v>
      </c>
      <c r="E39" s="190">
        <v>8</v>
      </c>
      <c r="F39" s="190">
        <v>2</v>
      </c>
      <c r="G39" s="190">
        <v>1</v>
      </c>
      <c r="H39" s="190">
        <v>1</v>
      </c>
      <c r="I39" s="190">
        <v>1</v>
      </c>
      <c r="J39" s="190">
        <v>5</v>
      </c>
      <c r="K39" s="190">
        <v>4</v>
      </c>
      <c r="L39" s="190">
        <v>5</v>
      </c>
      <c r="M39" s="190">
        <v>3</v>
      </c>
      <c r="N39" s="190">
        <v>5</v>
      </c>
      <c r="O39" s="190">
        <v>1</v>
      </c>
      <c r="P39" s="190">
        <v>2</v>
      </c>
      <c r="Q39" s="190">
        <v>5</v>
      </c>
      <c r="R39" s="190">
        <v>0</v>
      </c>
      <c r="S39" s="190">
        <v>2</v>
      </c>
      <c r="T39" s="190">
        <v>0</v>
      </c>
      <c r="U39" s="190">
        <v>1</v>
      </c>
      <c r="V39" s="190">
        <v>0</v>
      </c>
      <c r="W39" s="190">
        <v>0</v>
      </c>
      <c r="X39" s="190">
        <v>0</v>
      </c>
      <c r="Y39" s="190">
        <v>0</v>
      </c>
      <c r="Z39" s="190">
        <v>0</v>
      </c>
      <c r="AA39" s="191">
        <f>SUM(E39:Z39)</f>
        <v>46</v>
      </c>
    </row>
    <row r="40" spans="1:27" s="112" customFormat="1" ht="15.75" customHeight="1">
      <c r="A40" s="370"/>
      <c r="B40" s="371"/>
      <c r="C40" s="67">
        <v>31</v>
      </c>
      <c r="D40" s="67" t="s">
        <v>406</v>
      </c>
      <c r="E40" s="190">
        <v>7</v>
      </c>
      <c r="F40" s="190">
        <v>2</v>
      </c>
      <c r="G40" s="190">
        <v>2</v>
      </c>
      <c r="H40" s="190">
        <v>0</v>
      </c>
      <c r="I40" s="190">
        <v>0</v>
      </c>
      <c r="J40" s="190">
        <v>0</v>
      </c>
      <c r="K40" s="190">
        <v>0</v>
      </c>
      <c r="L40" s="190">
        <v>1</v>
      </c>
      <c r="M40" s="190">
        <v>0</v>
      </c>
      <c r="N40" s="190">
        <v>0</v>
      </c>
      <c r="O40" s="190">
        <v>0</v>
      </c>
      <c r="P40" s="190">
        <v>1</v>
      </c>
      <c r="Q40" s="190">
        <v>0</v>
      </c>
      <c r="R40" s="190">
        <v>0</v>
      </c>
      <c r="S40" s="190">
        <v>0</v>
      </c>
      <c r="T40" s="190">
        <v>0</v>
      </c>
      <c r="U40" s="190">
        <v>1</v>
      </c>
      <c r="V40" s="190">
        <v>0</v>
      </c>
      <c r="W40" s="190">
        <v>0</v>
      </c>
      <c r="X40" s="190">
        <v>0</v>
      </c>
      <c r="Y40" s="190">
        <v>0</v>
      </c>
      <c r="Z40" s="190">
        <v>0</v>
      </c>
      <c r="AA40" s="191">
        <f>SUM(E40:Z40)</f>
        <v>14</v>
      </c>
    </row>
    <row r="41" spans="1:27" s="112" customFormat="1" ht="15.75" customHeight="1">
      <c r="A41" s="370"/>
      <c r="B41" s="371"/>
      <c r="C41" s="67">
        <v>32</v>
      </c>
      <c r="D41" s="67" t="s">
        <v>649</v>
      </c>
      <c r="E41" s="190">
        <v>3</v>
      </c>
      <c r="F41" s="190">
        <v>0</v>
      </c>
      <c r="G41" s="190">
        <v>1</v>
      </c>
      <c r="H41" s="190">
        <v>0</v>
      </c>
      <c r="I41" s="190">
        <v>0</v>
      </c>
      <c r="J41" s="190">
        <v>0</v>
      </c>
      <c r="K41" s="190">
        <v>2</v>
      </c>
      <c r="L41" s="190">
        <v>0</v>
      </c>
      <c r="M41" s="190">
        <v>2</v>
      </c>
      <c r="N41" s="190">
        <v>2</v>
      </c>
      <c r="O41" s="190">
        <v>1</v>
      </c>
      <c r="P41" s="190">
        <v>0</v>
      </c>
      <c r="Q41" s="190">
        <v>0</v>
      </c>
      <c r="R41" s="190">
        <v>0</v>
      </c>
      <c r="S41" s="190">
        <v>0</v>
      </c>
      <c r="T41" s="190">
        <v>2</v>
      </c>
      <c r="U41" s="190">
        <v>0</v>
      </c>
      <c r="V41" s="190">
        <v>1</v>
      </c>
      <c r="W41" s="190">
        <v>0</v>
      </c>
      <c r="X41" s="190">
        <v>0</v>
      </c>
      <c r="Y41" s="190">
        <v>0</v>
      </c>
      <c r="Z41" s="190">
        <v>0</v>
      </c>
      <c r="AA41" s="191">
        <f>SUM(E41:Z41)</f>
        <v>14</v>
      </c>
    </row>
    <row r="42" spans="1:27" s="112" customFormat="1" ht="15.75" customHeight="1">
      <c r="A42" s="370"/>
      <c r="B42" s="371"/>
      <c r="C42" s="67">
        <v>33</v>
      </c>
      <c r="D42" s="67" t="s">
        <v>339</v>
      </c>
      <c r="E42" s="190">
        <v>8</v>
      </c>
      <c r="F42" s="190">
        <v>2</v>
      </c>
      <c r="G42" s="190">
        <v>1</v>
      </c>
      <c r="H42" s="190">
        <v>0</v>
      </c>
      <c r="I42" s="190">
        <v>0</v>
      </c>
      <c r="J42" s="190">
        <v>1</v>
      </c>
      <c r="K42" s="190">
        <v>0</v>
      </c>
      <c r="L42" s="190">
        <v>1</v>
      </c>
      <c r="M42" s="190">
        <v>0</v>
      </c>
      <c r="N42" s="190">
        <v>2</v>
      </c>
      <c r="O42" s="190">
        <v>0</v>
      </c>
      <c r="P42" s="190">
        <v>2</v>
      </c>
      <c r="Q42" s="190">
        <v>0</v>
      </c>
      <c r="R42" s="190">
        <v>2</v>
      </c>
      <c r="S42" s="190">
        <v>0</v>
      </c>
      <c r="T42" s="190">
        <v>1</v>
      </c>
      <c r="U42" s="190">
        <v>0</v>
      </c>
      <c r="V42" s="190">
        <v>0</v>
      </c>
      <c r="W42" s="190">
        <v>0</v>
      </c>
      <c r="X42" s="190">
        <v>0</v>
      </c>
      <c r="Y42" s="190">
        <v>0</v>
      </c>
      <c r="Z42" s="190">
        <v>0</v>
      </c>
      <c r="AA42" s="191">
        <f>SUM(E42:Z42)</f>
        <v>20</v>
      </c>
    </row>
    <row r="43" spans="1:27" s="112" customFormat="1" ht="15.75" customHeight="1">
      <c r="A43" s="370"/>
      <c r="B43" s="371"/>
      <c r="C43" s="366" t="s">
        <v>692</v>
      </c>
      <c r="D43" s="367"/>
      <c r="E43" s="190">
        <f>SUM(E38:E42)</f>
        <v>30</v>
      </c>
      <c r="F43" s="190">
        <f>SUM(F38:F42)</f>
        <v>8</v>
      </c>
      <c r="G43" s="190">
        <f>SUM(G38:G42)</f>
        <v>5</v>
      </c>
      <c r="H43" s="190">
        <f>SUM(H38:H42)</f>
        <v>2</v>
      </c>
      <c r="I43" s="190">
        <f>SUM(I38:I42)</f>
        <v>2</v>
      </c>
      <c r="J43" s="190">
        <f>SUM(J38:J42)</f>
        <v>7</v>
      </c>
      <c r="K43" s="190">
        <f>SUM(K38:K42)</f>
        <v>8</v>
      </c>
      <c r="L43" s="190">
        <f>SUM(L38:L42)</f>
        <v>8</v>
      </c>
      <c r="M43" s="190">
        <f>SUM(M38:M42)</f>
        <v>6</v>
      </c>
      <c r="N43" s="190">
        <f>SUM(N38:N42)</f>
        <v>11</v>
      </c>
      <c r="O43" s="190">
        <f>SUM(O38:O42)</f>
        <v>4</v>
      </c>
      <c r="P43" s="190">
        <f>SUM(P38:P42)</f>
        <v>6</v>
      </c>
      <c r="Q43" s="190">
        <f>SUM(Q38:Q42)</f>
        <v>7</v>
      </c>
      <c r="R43" s="190">
        <f>SUM(R38:R42)</f>
        <v>2</v>
      </c>
      <c r="S43" s="190">
        <f>SUM(S38:S42)</f>
        <v>2</v>
      </c>
      <c r="T43" s="190">
        <f>SUM(T38:T42)</f>
        <v>4</v>
      </c>
      <c r="U43" s="190">
        <f>SUM(U38:U42)</f>
        <v>3</v>
      </c>
      <c r="V43" s="190">
        <f>SUM(V38:V42)</f>
        <v>1</v>
      </c>
      <c r="W43" s="190">
        <f>SUM(W38:W42)</f>
        <v>0</v>
      </c>
      <c r="X43" s="190">
        <f>SUM(X38:X42)</f>
        <v>0</v>
      </c>
      <c r="Y43" s="190">
        <f>SUM(Y38:Y42)</f>
        <v>0</v>
      </c>
      <c r="Z43" s="190">
        <f>SUM(Z38:Z42)</f>
        <v>0</v>
      </c>
      <c r="AA43" s="191">
        <f>SUM(E43:Z43)</f>
        <v>116</v>
      </c>
    </row>
    <row r="44" spans="1:27" s="112" customFormat="1" ht="15.75" customHeight="1">
      <c r="A44" s="370"/>
      <c r="B44" s="371" t="s">
        <v>396</v>
      </c>
      <c r="C44" s="67">
        <v>34</v>
      </c>
      <c r="D44" s="67" t="s">
        <v>634</v>
      </c>
      <c r="E44" s="190">
        <v>0</v>
      </c>
      <c r="F44" s="190">
        <v>0</v>
      </c>
      <c r="G44" s="190">
        <v>1</v>
      </c>
      <c r="H44" s="190">
        <v>0</v>
      </c>
      <c r="I44" s="190">
        <v>0</v>
      </c>
      <c r="J44" s="190">
        <v>0</v>
      </c>
      <c r="K44" s="190">
        <v>0</v>
      </c>
      <c r="L44" s="190">
        <v>0</v>
      </c>
      <c r="M44" s="190">
        <v>1</v>
      </c>
      <c r="N44" s="190">
        <v>0</v>
      </c>
      <c r="O44" s="190">
        <v>0</v>
      </c>
      <c r="P44" s="190">
        <v>1</v>
      </c>
      <c r="Q44" s="190">
        <v>0</v>
      </c>
      <c r="R44" s="190">
        <v>0</v>
      </c>
      <c r="S44" s="190">
        <v>0</v>
      </c>
      <c r="T44" s="190">
        <v>0</v>
      </c>
      <c r="U44" s="190">
        <v>0</v>
      </c>
      <c r="V44" s="190">
        <v>0</v>
      </c>
      <c r="W44" s="190">
        <v>0</v>
      </c>
      <c r="X44" s="190">
        <v>0</v>
      </c>
      <c r="Y44" s="190">
        <v>0</v>
      </c>
      <c r="Z44" s="190">
        <v>0</v>
      </c>
      <c r="AA44" s="191">
        <f>SUM(E44:Z44)</f>
        <v>3</v>
      </c>
    </row>
    <row r="45" spans="1:27" s="112" customFormat="1" ht="15.75" customHeight="1">
      <c r="A45" s="370"/>
      <c r="B45" s="371"/>
      <c r="C45" s="67">
        <v>35</v>
      </c>
      <c r="D45" s="67" t="s">
        <v>456</v>
      </c>
      <c r="E45" s="190">
        <v>0</v>
      </c>
      <c r="F45" s="190">
        <v>0</v>
      </c>
      <c r="G45" s="190">
        <v>0</v>
      </c>
      <c r="H45" s="190">
        <v>0</v>
      </c>
      <c r="I45" s="190">
        <v>0</v>
      </c>
      <c r="J45" s="190">
        <v>0</v>
      </c>
      <c r="K45" s="190">
        <v>0</v>
      </c>
      <c r="L45" s="190">
        <v>0</v>
      </c>
      <c r="M45" s="190">
        <v>0</v>
      </c>
      <c r="N45" s="190">
        <v>1</v>
      </c>
      <c r="O45" s="190">
        <v>0</v>
      </c>
      <c r="P45" s="190">
        <v>1</v>
      </c>
      <c r="Q45" s="190">
        <v>1</v>
      </c>
      <c r="R45" s="190">
        <v>0</v>
      </c>
      <c r="S45" s="190">
        <v>1</v>
      </c>
      <c r="T45" s="190">
        <v>0</v>
      </c>
      <c r="U45" s="190">
        <v>0</v>
      </c>
      <c r="V45" s="190">
        <v>0</v>
      </c>
      <c r="W45" s="190">
        <v>0</v>
      </c>
      <c r="X45" s="190">
        <v>0</v>
      </c>
      <c r="Y45" s="190">
        <v>0</v>
      </c>
      <c r="Z45" s="190">
        <v>0</v>
      </c>
      <c r="AA45" s="191">
        <f>SUM(E45:Z45)</f>
        <v>4</v>
      </c>
    </row>
    <row r="46" spans="1:27" s="112" customFormat="1" ht="15.75" customHeight="1">
      <c r="A46" s="370"/>
      <c r="B46" s="371"/>
      <c r="C46" s="67">
        <v>36</v>
      </c>
      <c r="D46" s="67" t="s">
        <v>481</v>
      </c>
      <c r="E46" s="190">
        <v>2</v>
      </c>
      <c r="F46" s="190">
        <v>1</v>
      </c>
      <c r="G46" s="190">
        <v>0</v>
      </c>
      <c r="H46" s="190">
        <v>2</v>
      </c>
      <c r="I46" s="190">
        <v>0</v>
      </c>
      <c r="J46" s="190">
        <v>0</v>
      </c>
      <c r="K46" s="190">
        <v>0</v>
      </c>
      <c r="L46" s="190">
        <v>1</v>
      </c>
      <c r="M46" s="190">
        <v>0</v>
      </c>
      <c r="N46" s="190">
        <v>1</v>
      </c>
      <c r="O46" s="190">
        <v>1</v>
      </c>
      <c r="P46" s="190">
        <v>0</v>
      </c>
      <c r="Q46" s="190">
        <v>0</v>
      </c>
      <c r="R46" s="190">
        <v>0</v>
      </c>
      <c r="S46" s="190">
        <v>0</v>
      </c>
      <c r="T46" s="190">
        <v>0</v>
      </c>
      <c r="U46" s="190">
        <v>0</v>
      </c>
      <c r="V46" s="190">
        <v>0</v>
      </c>
      <c r="W46" s="190">
        <v>1</v>
      </c>
      <c r="X46" s="190">
        <v>0</v>
      </c>
      <c r="Y46" s="190">
        <v>0</v>
      </c>
      <c r="Z46" s="190">
        <v>0</v>
      </c>
      <c r="AA46" s="191">
        <f>SUM(E46:Z46)</f>
        <v>9</v>
      </c>
    </row>
    <row r="47" spans="1:27" s="112" customFormat="1" ht="15.75" customHeight="1">
      <c r="A47" s="370"/>
      <c r="B47" s="371"/>
      <c r="C47" s="67">
        <v>37</v>
      </c>
      <c r="D47" s="67" t="s">
        <v>463</v>
      </c>
      <c r="E47" s="190">
        <v>0</v>
      </c>
      <c r="F47" s="190">
        <v>1</v>
      </c>
      <c r="G47" s="190">
        <v>1</v>
      </c>
      <c r="H47" s="190">
        <v>1</v>
      </c>
      <c r="I47" s="190">
        <v>0</v>
      </c>
      <c r="J47" s="190">
        <v>1</v>
      </c>
      <c r="K47" s="190">
        <v>0</v>
      </c>
      <c r="L47" s="190">
        <v>1</v>
      </c>
      <c r="M47" s="190">
        <v>2</v>
      </c>
      <c r="N47" s="190">
        <v>1</v>
      </c>
      <c r="O47" s="190">
        <v>0</v>
      </c>
      <c r="P47" s="190">
        <v>0</v>
      </c>
      <c r="Q47" s="190">
        <v>0</v>
      </c>
      <c r="R47" s="190">
        <v>0</v>
      </c>
      <c r="S47" s="190">
        <v>1</v>
      </c>
      <c r="T47" s="190">
        <v>2</v>
      </c>
      <c r="U47" s="190">
        <v>1</v>
      </c>
      <c r="V47" s="190">
        <v>0</v>
      </c>
      <c r="W47" s="190">
        <v>0</v>
      </c>
      <c r="X47" s="190">
        <v>0</v>
      </c>
      <c r="Y47" s="190">
        <v>0</v>
      </c>
      <c r="Z47" s="190">
        <v>0</v>
      </c>
      <c r="AA47" s="191">
        <f>SUM(E47:Z47)</f>
        <v>12</v>
      </c>
    </row>
    <row r="48" spans="1:27" s="112" customFormat="1" ht="15.75" customHeight="1">
      <c r="A48" s="370"/>
      <c r="B48" s="371"/>
      <c r="C48" s="67">
        <v>38</v>
      </c>
      <c r="D48" s="67" t="s">
        <v>531</v>
      </c>
      <c r="E48" s="190">
        <v>0</v>
      </c>
      <c r="F48" s="190">
        <v>0</v>
      </c>
      <c r="G48" s="190">
        <v>0</v>
      </c>
      <c r="H48" s="190">
        <v>0</v>
      </c>
      <c r="I48" s="190">
        <v>0</v>
      </c>
      <c r="J48" s="190">
        <v>0</v>
      </c>
      <c r="K48" s="190">
        <v>0</v>
      </c>
      <c r="L48" s="190">
        <v>0</v>
      </c>
      <c r="M48" s="190">
        <v>1</v>
      </c>
      <c r="N48" s="190">
        <v>0</v>
      </c>
      <c r="O48" s="190">
        <v>0</v>
      </c>
      <c r="P48" s="190">
        <v>0</v>
      </c>
      <c r="Q48" s="190">
        <v>0</v>
      </c>
      <c r="R48" s="190">
        <v>0</v>
      </c>
      <c r="S48" s="190">
        <v>1</v>
      </c>
      <c r="T48" s="190">
        <v>0</v>
      </c>
      <c r="U48" s="190">
        <v>0</v>
      </c>
      <c r="V48" s="190">
        <v>0</v>
      </c>
      <c r="W48" s="190">
        <v>0</v>
      </c>
      <c r="X48" s="190">
        <v>0</v>
      </c>
      <c r="Y48" s="190">
        <v>0</v>
      </c>
      <c r="Z48" s="190">
        <v>0</v>
      </c>
      <c r="AA48" s="191">
        <f>SUM(E48:Z48)</f>
        <v>2</v>
      </c>
    </row>
    <row r="49" spans="1:27" s="112" customFormat="1" ht="15.75" customHeight="1">
      <c r="A49" s="370"/>
      <c r="B49" s="371"/>
      <c r="C49" s="366" t="s">
        <v>692</v>
      </c>
      <c r="D49" s="367"/>
      <c r="E49" s="190">
        <f>SUM(E44:E48)</f>
        <v>2</v>
      </c>
      <c r="F49" s="190">
        <f>SUM(F44:F48)</f>
        <v>2</v>
      </c>
      <c r="G49" s="190">
        <f>SUM(G44:G48)</f>
        <v>2</v>
      </c>
      <c r="H49" s="190">
        <f>SUM(H44:H48)</f>
        <v>3</v>
      </c>
      <c r="I49" s="190">
        <f>SUM(I44:I48)</f>
        <v>0</v>
      </c>
      <c r="J49" s="190">
        <f>SUM(J44:J48)</f>
        <v>1</v>
      </c>
      <c r="K49" s="190">
        <f>SUM(K44:K48)</f>
        <v>0</v>
      </c>
      <c r="L49" s="190">
        <f>SUM(L44:L48)</f>
        <v>2</v>
      </c>
      <c r="M49" s="190">
        <f>SUM(M44:M48)</f>
        <v>4</v>
      </c>
      <c r="N49" s="190">
        <f>SUM(N44:N48)</f>
        <v>3</v>
      </c>
      <c r="O49" s="190">
        <f>SUM(O44:O48)</f>
        <v>1</v>
      </c>
      <c r="P49" s="190">
        <f>SUM(P44:P48)</f>
        <v>2</v>
      </c>
      <c r="Q49" s="190">
        <f>SUM(Q44:Q48)</f>
        <v>1</v>
      </c>
      <c r="R49" s="190">
        <f>SUM(R44:R48)</f>
        <v>0</v>
      </c>
      <c r="S49" s="190">
        <f>SUM(S44:S48)</f>
        <v>3</v>
      </c>
      <c r="T49" s="190">
        <f>SUM(T44:T48)</f>
        <v>2</v>
      </c>
      <c r="U49" s="190">
        <f>SUM(U44:U48)</f>
        <v>1</v>
      </c>
      <c r="V49" s="190">
        <f>SUM(V44:V48)</f>
        <v>0</v>
      </c>
      <c r="W49" s="190">
        <f>SUM(W44:W48)</f>
        <v>1</v>
      </c>
      <c r="X49" s="190">
        <f>SUM(X44:X48)</f>
        <v>0</v>
      </c>
      <c r="Y49" s="190">
        <f>SUM(Y44:Y48)</f>
        <v>0</v>
      </c>
      <c r="Z49" s="190">
        <f>SUM(Z44:Z48)</f>
        <v>0</v>
      </c>
      <c r="AA49" s="191">
        <f>SUM(E49:Z49)</f>
        <v>30</v>
      </c>
    </row>
    <row r="50" spans="1:27" s="112" customFormat="1" ht="15.75" customHeight="1">
      <c r="A50" s="370"/>
      <c r="B50" s="368" t="s">
        <v>486</v>
      </c>
      <c r="C50" s="368"/>
      <c r="D50" s="369"/>
      <c r="E50" s="190">
        <f>E49+E43+E37+E31</f>
        <v>77</v>
      </c>
      <c r="F50" s="190">
        <f>F49+F43+F37+F31</f>
        <v>25</v>
      </c>
      <c r="G50" s="190">
        <f>G49+G43+G37+G31</f>
        <v>20</v>
      </c>
      <c r="H50" s="190">
        <f>H49+H43+H37+H31</f>
        <v>11</v>
      </c>
      <c r="I50" s="190">
        <f>I49+I43+I37+I31</f>
        <v>17</v>
      </c>
      <c r="J50" s="190">
        <f>J49+J43+J37+J31</f>
        <v>36</v>
      </c>
      <c r="K50" s="190">
        <f>K49+K43+K37+K31</f>
        <v>41</v>
      </c>
      <c r="L50" s="190">
        <f>L49+L43+L37+L31</f>
        <v>26</v>
      </c>
      <c r="M50" s="190">
        <f>M49+M43+M37+M31</f>
        <v>36</v>
      </c>
      <c r="N50" s="190">
        <f>N49+N43+N37+N31</f>
        <v>37</v>
      </c>
      <c r="O50" s="190">
        <f>O49+O43+O37+O31</f>
        <v>23</v>
      </c>
      <c r="P50" s="190">
        <f>P49+P43+P37+P31</f>
        <v>26</v>
      </c>
      <c r="Q50" s="190">
        <f>Q49+Q43+Q37+Q31</f>
        <v>21</v>
      </c>
      <c r="R50" s="190">
        <f>R49+R43+R37+R31</f>
        <v>7</v>
      </c>
      <c r="S50" s="190">
        <f>S49+S43+S37+S31</f>
        <v>14</v>
      </c>
      <c r="T50" s="190">
        <f>T49+T43+T37+T31</f>
        <v>8</v>
      </c>
      <c r="U50" s="190">
        <f>U49+U43+U37+U31</f>
        <v>16</v>
      </c>
      <c r="V50" s="190">
        <f>V49+V43+V37+V31</f>
        <v>9</v>
      </c>
      <c r="W50" s="190">
        <f>W49+W43+W37+W31</f>
        <v>4</v>
      </c>
      <c r="X50" s="190">
        <f>X49+X43+X37+X31</f>
        <v>1</v>
      </c>
      <c r="Y50" s="190">
        <f>Y49+Y43+Y37+Y31</f>
        <v>1</v>
      </c>
      <c r="Z50" s="190">
        <f>Z49+Z43+Z37+Z31</f>
        <v>0</v>
      </c>
      <c r="AA50" s="191">
        <f>SUM(E50:Z50)</f>
        <v>456</v>
      </c>
    </row>
    <row r="51" spans="1:27" s="112" customFormat="1" ht="15" customHeight="1">
      <c r="A51" s="370" t="s">
        <v>755</v>
      </c>
      <c r="B51" s="371" t="s">
        <v>381</v>
      </c>
      <c r="C51" s="67">
        <v>39</v>
      </c>
      <c r="D51" s="67" t="s">
        <v>323</v>
      </c>
      <c r="E51" s="190">
        <v>0</v>
      </c>
      <c r="F51" s="190">
        <v>0</v>
      </c>
      <c r="G51" s="190">
        <v>2</v>
      </c>
      <c r="H51" s="190">
        <v>1</v>
      </c>
      <c r="I51" s="190">
        <v>1</v>
      </c>
      <c r="J51" s="190">
        <v>0</v>
      </c>
      <c r="K51" s="190">
        <v>1</v>
      </c>
      <c r="L51" s="190">
        <v>0</v>
      </c>
      <c r="M51" s="190">
        <v>0</v>
      </c>
      <c r="N51" s="190">
        <v>2</v>
      </c>
      <c r="O51" s="190">
        <v>0</v>
      </c>
      <c r="P51" s="190">
        <v>2</v>
      </c>
      <c r="Q51" s="190">
        <v>1</v>
      </c>
      <c r="R51" s="190">
        <v>2</v>
      </c>
      <c r="S51" s="190">
        <v>0</v>
      </c>
      <c r="T51" s="190">
        <v>2</v>
      </c>
      <c r="U51" s="190">
        <v>0</v>
      </c>
      <c r="V51" s="190">
        <v>1</v>
      </c>
      <c r="W51" s="190">
        <v>1</v>
      </c>
      <c r="X51" s="190">
        <v>0</v>
      </c>
      <c r="Y51" s="190">
        <v>0</v>
      </c>
      <c r="Z51" s="190">
        <v>0</v>
      </c>
      <c r="AA51" s="191">
        <f>SUM(E51:Z51)</f>
        <v>16</v>
      </c>
    </row>
    <row r="52" spans="1:27" s="112" customFormat="1" ht="15.75" customHeight="1">
      <c r="A52" s="370"/>
      <c r="B52" s="371"/>
      <c r="C52" s="67">
        <v>40</v>
      </c>
      <c r="D52" s="67" t="s">
        <v>372</v>
      </c>
      <c r="E52" s="190">
        <v>3</v>
      </c>
      <c r="F52" s="190">
        <v>1</v>
      </c>
      <c r="G52" s="190">
        <v>1</v>
      </c>
      <c r="H52" s="190">
        <v>1</v>
      </c>
      <c r="I52" s="190">
        <v>0</v>
      </c>
      <c r="J52" s="190">
        <v>2</v>
      </c>
      <c r="K52" s="190">
        <v>3</v>
      </c>
      <c r="L52" s="190">
        <v>3</v>
      </c>
      <c r="M52" s="190">
        <v>2</v>
      </c>
      <c r="N52" s="190">
        <v>0</v>
      </c>
      <c r="O52" s="190">
        <v>3</v>
      </c>
      <c r="P52" s="190">
        <v>3</v>
      </c>
      <c r="Q52" s="190">
        <v>3</v>
      </c>
      <c r="R52" s="190">
        <v>2</v>
      </c>
      <c r="S52" s="190">
        <v>1</v>
      </c>
      <c r="T52" s="190">
        <v>4</v>
      </c>
      <c r="U52" s="190">
        <v>1</v>
      </c>
      <c r="V52" s="190">
        <v>1</v>
      </c>
      <c r="W52" s="190">
        <v>2</v>
      </c>
      <c r="X52" s="190">
        <v>0</v>
      </c>
      <c r="Y52" s="190">
        <v>0</v>
      </c>
      <c r="Z52" s="190">
        <v>0</v>
      </c>
      <c r="AA52" s="191">
        <f>SUM(E52:Z52)</f>
        <v>36</v>
      </c>
    </row>
    <row r="53" spans="1:27" s="112" customFormat="1" ht="15.75" customHeight="1">
      <c r="A53" s="370"/>
      <c r="B53" s="371"/>
      <c r="C53" s="67">
        <v>41</v>
      </c>
      <c r="D53" s="67" t="s">
        <v>376</v>
      </c>
      <c r="E53" s="190">
        <v>2</v>
      </c>
      <c r="F53" s="190">
        <v>6</v>
      </c>
      <c r="G53" s="190">
        <v>3</v>
      </c>
      <c r="H53" s="190">
        <v>1</v>
      </c>
      <c r="I53" s="190">
        <v>6</v>
      </c>
      <c r="J53" s="190">
        <v>2</v>
      </c>
      <c r="K53" s="190">
        <v>2</v>
      </c>
      <c r="L53" s="190">
        <v>2</v>
      </c>
      <c r="M53" s="190">
        <v>4</v>
      </c>
      <c r="N53" s="190">
        <v>2</v>
      </c>
      <c r="O53" s="190">
        <v>4</v>
      </c>
      <c r="P53" s="190">
        <v>2</v>
      </c>
      <c r="Q53" s="190">
        <v>1</v>
      </c>
      <c r="R53" s="190">
        <v>3</v>
      </c>
      <c r="S53" s="190">
        <v>1</v>
      </c>
      <c r="T53" s="190">
        <v>1</v>
      </c>
      <c r="U53" s="190">
        <v>2</v>
      </c>
      <c r="V53" s="190">
        <v>0</v>
      </c>
      <c r="W53" s="190">
        <v>1</v>
      </c>
      <c r="X53" s="190">
        <v>0</v>
      </c>
      <c r="Y53" s="190">
        <v>0</v>
      </c>
      <c r="Z53" s="190">
        <v>0</v>
      </c>
      <c r="AA53" s="191">
        <f>SUM(E53:Z53)</f>
        <v>45</v>
      </c>
    </row>
    <row r="54" spans="1:27" s="112" customFormat="1" ht="15.75" customHeight="1">
      <c r="A54" s="370"/>
      <c r="B54" s="371"/>
      <c r="C54" s="67">
        <v>42</v>
      </c>
      <c r="D54" s="67" t="s">
        <v>423</v>
      </c>
      <c r="E54" s="190">
        <v>0</v>
      </c>
      <c r="F54" s="190">
        <v>0</v>
      </c>
      <c r="G54" s="190">
        <v>1</v>
      </c>
      <c r="H54" s="190">
        <v>0</v>
      </c>
      <c r="I54" s="190">
        <v>0</v>
      </c>
      <c r="J54" s="190">
        <v>0</v>
      </c>
      <c r="K54" s="190">
        <v>1</v>
      </c>
      <c r="L54" s="190">
        <v>0</v>
      </c>
      <c r="M54" s="190">
        <v>0</v>
      </c>
      <c r="N54" s="190">
        <v>1</v>
      </c>
      <c r="O54" s="190">
        <v>0</v>
      </c>
      <c r="P54" s="190">
        <v>0</v>
      </c>
      <c r="Q54" s="190">
        <v>1</v>
      </c>
      <c r="R54" s="190">
        <v>0</v>
      </c>
      <c r="S54" s="190">
        <v>2</v>
      </c>
      <c r="T54" s="190">
        <v>0</v>
      </c>
      <c r="U54" s="190">
        <v>0</v>
      </c>
      <c r="V54" s="190">
        <v>0</v>
      </c>
      <c r="W54" s="190">
        <v>0</v>
      </c>
      <c r="X54" s="190">
        <v>0</v>
      </c>
      <c r="Y54" s="190">
        <v>0</v>
      </c>
      <c r="Z54" s="190">
        <v>0</v>
      </c>
      <c r="AA54" s="191">
        <f>SUM(E54:Z54)</f>
        <v>6</v>
      </c>
    </row>
    <row r="55" spans="1:27" s="112" customFormat="1" ht="15.75" customHeight="1">
      <c r="A55" s="370"/>
      <c r="B55" s="371"/>
      <c r="C55" s="67">
        <v>43</v>
      </c>
      <c r="D55" s="67" t="s">
        <v>374</v>
      </c>
      <c r="E55" s="190">
        <v>3</v>
      </c>
      <c r="F55" s="190">
        <v>0</v>
      </c>
      <c r="G55" s="190">
        <v>0</v>
      </c>
      <c r="H55" s="190">
        <v>1</v>
      </c>
      <c r="I55" s="190">
        <v>1</v>
      </c>
      <c r="J55" s="190">
        <v>1</v>
      </c>
      <c r="K55" s="190">
        <v>1</v>
      </c>
      <c r="L55" s="190">
        <v>1</v>
      </c>
      <c r="M55" s="190">
        <v>1</v>
      </c>
      <c r="N55" s="190">
        <v>3</v>
      </c>
      <c r="O55" s="190">
        <v>0</v>
      </c>
      <c r="P55" s="190">
        <v>0</v>
      </c>
      <c r="Q55" s="190">
        <v>2</v>
      </c>
      <c r="R55" s="190">
        <v>0</v>
      </c>
      <c r="S55" s="190">
        <v>0</v>
      </c>
      <c r="T55" s="190">
        <v>1</v>
      </c>
      <c r="U55" s="190">
        <v>0</v>
      </c>
      <c r="V55" s="190">
        <v>0</v>
      </c>
      <c r="W55" s="190">
        <v>0</v>
      </c>
      <c r="X55" s="190">
        <v>0</v>
      </c>
      <c r="Y55" s="190">
        <v>0</v>
      </c>
      <c r="Z55" s="190">
        <v>0</v>
      </c>
      <c r="AA55" s="191">
        <f>SUM(E55:Z55)</f>
        <v>15</v>
      </c>
    </row>
    <row r="56" spans="1:27" s="112" customFormat="1" ht="15.75" customHeight="1">
      <c r="A56" s="370"/>
      <c r="B56" s="371"/>
      <c r="C56" s="366" t="s">
        <v>692</v>
      </c>
      <c r="D56" s="375"/>
      <c r="E56" s="190">
        <f>SUM(E51:E55)</f>
        <v>8</v>
      </c>
      <c r="F56" s="190">
        <f>SUM(F51:F55)</f>
        <v>7</v>
      </c>
      <c r="G56" s="190">
        <f>SUM(G51:G55)</f>
        <v>7</v>
      </c>
      <c r="H56" s="190">
        <f>SUM(H51:H55)</f>
        <v>4</v>
      </c>
      <c r="I56" s="190">
        <f>SUM(I51:I55)</f>
        <v>8</v>
      </c>
      <c r="J56" s="190">
        <f>SUM(J51:J55)</f>
        <v>5</v>
      </c>
      <c r="K56" s="190">
        <f>SUM(K51:K55)</f>
        <v>8</v>
      </c>
      <c r="L56" s="190">
        <f>SUM(L51:L55)</f>
        <v>6</v>
      </c>
      <c r="M56" s="190">
        <f>SUM(M51:M55)</f>
        <v>7</v>
      </c>
      <c r="N56" s="190">
        <f>SUM(N51:N55)</f>
        <v>8</v>
      </c>
      <c r="O56" s="190">
        <f>SUM(O51:O55)</f>
        <v>7</v>
      </c>
      <c r="P56" s="190">
        <f>SUM(P51:P55)</f>
        <v>7</v>
      </c>
      <c r="Q56" s="190">
        <f>SUM(Q51:Q55)</f>
        <v>8</v>
      </c>
      <c r="R56" s="190">
        <f>SUM(R51:R55)</f>
        <v>7</v>
      </c>
      <c r="S56" s="190">
        <f>SUM(S51:S55)</f>
        <v>4</v>
      </c>
      <c r="T56" s="190">
        <f>SUM(T51:T55)</f>
        <v>8</v>
      </c>
      <c r="U56" s="190">
        <f>SUM(U51:U55)</f>
        <v>3</v>
      </c>
      <c r="V56" s="190">
        <f>SUM(V51:V55)</f>
        <v>2</v>
      </c>
      <c r="W56" s="190">
        <f>SUM(W51:W55)</f>
        <v>4</v>
      </c>
      <c r="X56" s="190">
        <f>SUM(X51:X55)</f>
        <v>0</v>
      </c>
      <c r="Y56" s="190">
        <f>SUM(Y51:Y55)</f>
        <v>0</v>
      </c>
      <c r="Z56" s="190">
        <f>SUM(Z51:Z55)</f>
        <v>0</v>
      </c>
      <c r="AA56" s="191">
        <f>SUM(E56:Z56)</f>
        <v>118</v>
      </c>
    </row>
    <row r="57" spans="1:27" s="112" customFormat="1" ht="15.75" customHeight="1">
      <c r="A57" s="370"/>
      <c r="B57" s="371" t="s">
        <v>358</v>
      </c>
      <c r="C57" s="67">
        <v>44</v>
      </c>
      <c r="D57" s="43" t="s">
        <v>347</v>
      </c>
      <c r="E57" s="190">
        <v>1</v>
      </c>
      <c r="F57" s="190">
        <v>0</v>
      </c>
      <c r="G57" s="190">
        <v>0</v>
      </c>
      <c r="H57" s="190">
        <v>0</v>
      </c>
      <c r="I57" s="190">
        <v>2</v>
      </c>
      <c r="J57" s="190">
        <v>2</v>
      </c>
      <c r="K57" s="190">
        <v>4</v>
      </c>
      <c r="L57" s="190">
        <v>0</v>
      </c>
      <c r="M57" s="190">
        <v>2</v>
      </c>
      <c r="N57" s="190">
        <v>3</v>
      </c>
      <c r="O57" s="190">
        <v>2</v>
      </c>
      <c r="P57" s="192">
        <v>1</v>
      </c>
      <c r="Q57" s="190">
        <v>0</v>
      </c>
      <c r="R57" s="190">
        <v>1</v>
      </c>
      <c r="S57" s="190">
        <v>0</v>
      </c>
      <c r="T57" s="190">
        <v>1</v>
      </c>
      <c r="U57" s="190">
        <v>1</v>
      </c>
      <c r="V57" s="190">
        <v>0</v>
      </c>
      <c r="W57" s="190">
        <v>0</v>
      </c>
      <c r="X57" s="190">
        <v>0</v>
      </c>
      <c r="Y57" s="190">
        <v>0</v>
      </c>
      <c r="Z57" s="190">
        <v>0</v>
      </c>
      <c r="AA57" s="191">
        <f>SUM(E57:Z57)</f>
        <v>20</v>
      </c>
    </row>
    <row r="58" spans="1:27" s="112" customFormat="1" ht="15.75" customHeight="1">
      <c r="A58" s="370"/>
      <c r="B58" s="371"/>
      <c r="C58" s="67">
        <v>45</v>
      </c>
      <c r="D58" s="67" t="s">
        <v>642</v>
      </c>
      <c r="E58" s="190">
        <v>4</v>
      </c>
      <c r="F58" s="190">
        <v>3</v>
      </c>
      <c r="G58" s="190">
        <v>3</v>
      </c>
      <c r="H58" s="190">
        <v>1</v>
      </c>
      <c r="I58" s="190">
        <v>0</v>
      </c>
      <c r="J58" s="190">
        <v>0</v>
      </c>
      <c r="K58" s="190">
        <v>4</v>
      </c>
      <c r="L58" s="190">
        <v>2</v>
      </c>
      <c r="M58" s="190">
        <v>5</v>
      </c>
      <c r="N58" s="190">
        <v>2</v>
      </c>
      <c r="O58" s="190">
        <v>0</v>
      </c>
      <c r="P58" s="190">
        <v>2</v>
      </c>
      <c r="Q58" s="190">
        <v>1</v>
      </c>
      <c r="R58" s="190">
        <v>1</v>
      </c>
      <c r="S58" s="190">
        <v>0</v>
      </c>
      <c r="T58" s="190">
        <v>0</v>
      </c>
      <c r="U58" s="190">
        <v>1</v>
      </c>
      <c r="V58" s="190">
        <v>0</v>
      </c>
      <c r="W58" s="190">
        <v>0</v>
      </c>
      <c r="X58" s="190">
        <v>0</v>
      </c>
      <c r="Y58" s="190">
        <v>0</v>
      </c>
      <c r="Z58" s="190">
        <v>0</v>
      </c>
      <c r="AA58" s="191">
        <f>SUM(E58:Z58)</f>
        <v>29</v>
      </c>
    </row>
    <row r="59" spans="1:27" s="112" customFormat="1" ht="15.75" customHeight="1">
      <c r="A59" s="370"/>
      <c r="B59" s="371"/>
      <c r="C59" s="67">
        <v>46</v>
      </c>
      <c r="D59" s="67" t="s">
        <v>449</v>
      </c>
      <c r="E59" s="190">
        <v>1</v>
      </c>
      <c r="F59" s="190">
        <v>0</v>
      </c>
      <c r="G59" s="190">
        <v>0</v>
      </c>
      <c r="H59" s="190">
        <v>1</v>
      </c>
      <c r="I59" s="190">
        <v>3</v>
      </c>
      <c r="J59" s="190">
        <v>1</v>
      </c>
      <c r="K59" s="190">
        <v>0</v>
      </c>
      <c r="L59" s="190">
        <v>1</v>
      </c>
      <c r="M59" s="190">
        <v>1</v>
      </c>
      <c r="N59" s="190">
        <v>1</v>
      </c>
      <c r="O59" s="190">
        <v>1</v>
      </c>
      <c r="P59" s="190">
        <v>1</v>
      </c>
      <c r="Q59" s="190">
        <v>0</v>
      </c>
      <c r="R59" s="190">
        <v>2</v>
      </c>
      <c r="S59" s="190">
        <v>0</v>
      </c>
      <c r="T59" s="190">
        <v>0</v>
      </c>
      <c r="U59" s="190">
        <v>0</v>
      </c>
      <c r="V59" s="190">
        <v>0</v>
      </c>
      <c r="W59" s="190">
        <v>1</v>
      </c>
      <c r="X59" s="190">
        <v>0</v>
      </c>
      <c r="Y59" s="190">
        <v>3</v>
      </c>
      <c r="Z59" s="190">
        <v>0</v>
      </c>
      <c r="AA59" s="191">
        <f>SUM(E59:Z59)</f>
        <v>17</v>
      </c>
    </row>
    <row r="60" spans="1:27" s="112" customFormat="1" ht="15.75" customHeight="1">
      <c r="A60" s="370"/>
      <c r="B60" s="371"/>
      <c r="C60" s="67">
        <v>47</v>
      </c>
      <c r="D60" s="67" t="s">
        <v>370</v>
      </c>
      <c r="E60" s="190">
        <v>3</v>
      </c>
      <c r="F60" s="190">
        <v>1</v>
      </c>
      <c r="G60" s="190">
        <v>1</v>
      </c>
      <c r="H60" s="190">
        <v>1</v>
      </c>
      <c r="I60" s="190">
        <v>0</v>
      </c>
      <c r="J60" s="190">
        <v>2</v>
      </c>
      <c r="K60" s="190">
        <v>0</v>
      </c>
      <c r="L60" s="190">
        <v>2</v>
      </c>
      <c r="M60" s="190">
        <v>0</v>
      </c>
      <c r="N60" s="190">
        <v>0</v>
      </c>
      <c r="O60" s="190">
        <v>1</v>
      </c>
      <c r="P60" s="190">
        <v>0</v>
      </c>
      <c r="Q60" s="190">
        <v>0</v>
      </c>
      <c r="R60" s="190">
        <v>0</v>
      </c>
      <c r="S60" s="190">
        <v>0</v>
      </c>
      <c r="T60" s="190">
        <v>0</v>
      </c>
      <c r="U60" s="190">
        <v>2</v>
      </c>
      <c r="V60" s="190">
        <v>0</v>
      </c>
      <c r="W60" s="190">
        <v>0</v>
      </c>
      <c r="X60" s="190">
        <v>0</v>
      </c>
      <c r="Y60" s="190">
        <v>0</v>
      </c>
      <c r="Z60" s="190">
        <v>0</v>
      </c>
      <c r="AA60" s="191">
        <f>SUM(E60:Z60)</f>
        <v>13</v>
      </c>
    </row>
    <row r="61" spans="1:27" s="112" customFormat="1" ht="15.75" customHeight="1">
      <c r="A61" s="370"/>
      <c r="B61" s="371"/>
      <c r="C61" s="67">
        <v>48</v>
      </c>
      <c r="D61" s="67" t="s">
        <v>390</v>
      </c>
      <c r="E61" s="190">
        <v>0</v>
      </c>
      <c r="F61" s="190">
        <v>2</v>
      </c>
      <c r="G61" s="190">
        <v>0</v>
      </c>
      <c r="H61" s="190">
        <v>0</v>
      </c>
      <c r="I61" s="190">
        <v>0</v>
      </c>
      <c r="J61" s="190">
        <v>0</v>
      </c>
      <c r="K61" s="190">
        <v>0</v>
      </c>
      <c r="L61" s="190">
        <v>1</v>
      </c>
      <c r="M61" s="190">
        <v>2</v>
      </c>
      <c r="N61" s="190">
        <v>0</v>
      </c>
      <c r="O61" s="190">
        <v>0</v>
      </c>
      <c r="P61" s="190">
        <v>0</v>
      </c>
      <c r="Q61" s="190">
        <v>0</v>
      </c>
      <c r="R61" s="190">
        <v>0</v>
      </c>
      <c r="S61" s="190">
        <v>0</v>
      </c>
      <c r="T61" s="190">
        <v>0</v>
      </c>
      <c r="U61" s="190">
        <v>0</v>
      </c>
      <c r="V61" s="190">
        <v>0</v>
      </c>
      <c r="W61" s="190">
        <v>0</v>
      </c>
      <c r="X61" s="190">
        <v>0</v>
      </c>
      <c r="Y61" s="190">
        <v>0</v>
      </c>
      <c r="Z61" s="190">
        <v>0</v>
      </c>
      <c r="AA61" s="191">
        <f>SUM(E61:Z61)</f>
        <v>5</v>
      </c>
    </row>
    <row r="62" spans="1:27" s="112" customFormat="1" ht="15.75" customHeight="1">
      <c r="A62" s="370"/>
      <c r="B62" s="371"/>
      <c r="C62" s="67">
        <v>49</v>
      </c>
      <c r="D62" s="67" t="s">
        <v>397</v>
      </c>
      <c r="E62" s="190">
        <v>4</v>
      </c>
      <c r="F62" s="190">
        <v>2</v>
      </c>
      <c r="G62" s="190">
        <v>0</v>
      </c>
      <c r="H62" s="190">
        <v>1</v>
      </c>
      <c r="I62" s="190">
        <v>4</v>
      </c>
      <c r="J62" s="190">
        <v>1</v>
      </c>
      <c r="K62" s="190">
        <v>2</v>
      </c>
      <c r="L62" s="190">
        <v>3</v>
      </c>
      <c r="M62" s="190">
        <v>4</v>
      </c>
      <c r="N62" s="190">
        <v>2</v>
      </c>
      <c r="O62" s="190">
        <v>3</v>
      </c>
      <c r="P62" s="190">
        <v>0</v>
      </c>
      <c r="Q62" s="190">
        <v>0</v>
      </c>
      <c r="R62" s="190">
        <v>0</v>
      </c>
      <c r="S62" s="190">
        <v>0</v>
      </c>
      <c r="T62" s="190">
        <v>1</v>
      </c>
      <c r="U62" s="190">
        <v>0</v>
      </c>
      <c r="V62" s="190">
        <v>1</v>
      </c>
      <c r="W62" s="190">
        <v>0</v>
      </c>
      <c r="X62" s="190">
        <v>0</v>
      </c>
      <c r="Y62" s="190">
        <v>0</v>
      </c>
      <c r="Z62" s="190">
        <v>0</v>
      </c>
      <c r="AA62" s="191">
        <f>SUM(E62:Z62)</f>
        <v>28</v>
      </c>
    </row>
    <row r="63" spans="1:27" s="112" customFormat="1" ht="15.75" customHeight="1">
      <c r="A63" s="370"/>
      <c r="B63" s="371"/>
      <c r="C63" s="366" t="s">
        <v>692</v>
      </c>
      <c r="D63" s="367"/>
      <c r="E63" s="190">
        <f>SUM(E57:E62)</f>
        <v>13</v>
      </c>
      <c r="F63" s="190">
        <f>SUM(F57:F62)</f>
        <v>8</v>
      </c>
      <c r="G63" s="190">
        <f>SUM(G57:G62)</f>
        <v>4</v>
      </c>
      <c r="H63" s="190">
        <f>SUM(H57:H62)</f>
        <v>4</v>
      </c>
      <c r="I63" s="190">
        <f>SUM(I57:I62)</f>
        <v>9</v>
      </c>
      <c r="J63" s="190">
        <f>SUM(J57:J62)</f>
        <v>6</v>
      </c>
      <c r="K63" s="190">
        <f>SUM(K57:K62)</f>
        <v>10</v>
      </c>
      <c r="L63" s="190">
        <f>SUM(L57:L62)</f>
        <v>9</v>
      </c>
      <c r="M63" s="190">
        <f>SUM(M57:M62)</f>
        <v>14</v>
      </c>
      <c r="N63" s="190">
        <f>SUM(N57:N62)</f>
        <v>8</v>
      </c>
      <c r="O63" s="190">
        <f>SUM(O57:O62)</f>
        <v>7</v>
      </c>
      <c r="P63" s="190">
        <f>SUM(P57:P62)</f>
        <v>4</v>
      </c>
      <c r="Q63" s="190">
        <f>SUM(Q57:Q62)</f>
        <v>1</v>
      </c>
      <c r="R63" s="190">
        <f>SUM(R57:R62)</f>
        <v>4</v>
      </c>
      <c r="S63" s="190">
        <f>SUM(S57:S62)</f>
        <v>0</v>
      </c>
      <c r="T63" s="190">
        <f>SUM(T57:T62)</f>
        <v>2</v>
      </c>
      <c r="U63" s="190">
        <f>SUM(U57:U62)</f>
        <v>4</v>
      </c>
      <c r="V63" s="190">
        <f>SUM(V57:V62)</f>
        <v>1</v>
      </c>
      <c r="W63" s="190">
        <f>SUM(W57:W62)</f>
        <v>1</v>
      </c>
      <c r="X63" s="190">
        <f>SUM(X57:X62)</f>
        <v>0</v>
      </c>
      <c r="Y63" s="190">
        <f>SUM(Y57:Y62)</f>
        <v>3</v>
      </c>
      <c r="Z63" s="190">
        <f>SUM(Z57:Z62)</f>
        <v>0</v>
      </c>
      <c r="AA63" s="191">
        <f>SUM(E63:Z63)</f>
        <v>112</v>
      </c>
    </row>
    <row r="64" spans="1:27" s="112" customFormat="1" ht="15.75" customHeight="1">
      <c r="A64" s="370"/>
      <c r="B64" s="371" t="s">
        <v>341</v>
      </c>
      <c r="C64" s="67">
        <v>50</v>
      </c>
      <c r="D64" s="67" t="s">
        <v>467</v>
      </c>
      <c r="E64" s="190">
        <v>5</v>
      </c>
      <c r="F64" s="190">
        <v>0</v>
      </c>
      <c r="G64" s="190">
        <v>0</v>
      </c>
      <c r="H64" s="190">
        <v>1</v>
      </c>
      <c r="I64" s="190">
        <v>0</v>
      </c>
      <c r="J64" s="190">
        <v>2</v>
      </c>
      <c r="K64" s="190">
        <v>0</v>
      </c>
      <c r="L64" s="190">
        <v>4</v>
      </c>
      <c r="M64" s="190">
        <v>0</v>
      </c>
      <c r="N64" s="190">
        <v>3</v>
      </c>
      <c r="O64" s="190">
        <v>1</v>
      </c>
      <c r="P64" s="190">
        <v>1</v>
      </c>
      <c r="Q64" s="190">
        <v>1</v>
      </c>
      <c r="R64" s="190">
        <v>0</v>
      </c>
      <c r="S64" s="190">
        <v>1</v>
      </c>
      <c r="T64" s="190">
        <v>0</v>
      </c>
      <c r="U64" s="190">
        <v>2</v>
      </c>
      <c r="V64" s="190">
        <v>0</v>
      </c>
      <c r="W64" s="190">
        <v>0</v>
      </c>
      <c r="X64" s="190">
        <v>0</v>
      </c>
      <c r="Y64" s="190">
        <v>0</v>
      </c>
      <c r="Z64" s="190">
        <v>0</v>
      </c>
      <c r="AA64" s="191">
        <f>SUM(E64:Z64)</f>
        <v>21</v>
      </c>
    </row>
    <row r="65" spans="1:27" s="112" customFormat="1" ht="15.75" customHeight="1">
      <c r="A65" s="370"/>
      <c r="B65" s="371"/>
      <c r="C65" s="67">
        <v>51</v>
      </c>
      <c r="D65" s="67" t="s">
        <v>509</v>
      </c>
      <c r="E65" s="190">
        <v>2</v>
      </c>
      <c r="F65" s="190">
        <v>2</v>
      </c>
      <c r="G65" s="190">
        <v>1</v>
      </c>
      <c r="H65" s="190">
        <v>2</v>
      </c>
      <c r="I65" s="190">
        <v>0</v>
      </c>
      <c r="J65" s="190">
        <v>2</v>
      </c>
      <c r="K65" s="190">
        <v>1</v>
      </c>
      <c r="L65" s="190">
        <v>1</v>
      </c>
      <c r="M65" s="190">
        <v>4</v>
      </c>
      <c r="N65" s="190">
        <v>1</v>
      </c>
      <c r="O65" s="190">
        <v>3</v>
      </c>
      <c r="P65" s="190">
        <v>0</v>
      </c>
      <c r="Q65" s="190">
        <v>1</v>
      </c>
      <c r="R65" s="190">
        <v>1</v>
      </c>
      <c r="S65" s="190">
        <v>1</v>
      </c>
      <c r="T65" s="190">
        <v>0</v>
      </c>
      <c r="U65" s="190">
        <v>0</v>
      </c>
      <c r="V65" s="190">
        <v>1</v>
      </c>
      <c r="W65" s="190">
        <v>1</v>
      </c>
      <c r="X65" s="190">
        <v>0</v>
      </c>
      <c r="Y65" s="190">
        <v>0</v>
      </c>
      <c r="Z65" s="190">
        <v>0</v>
      </c>
      <c r="AA65" s="191">
        <f>SUM(E65:Z65)</f>
        <v>24</v>
      </c>
    </row>
    <row r="66" spans="1:27" s="112" customFormat="1" ht="15.75" customHeight="1">
      <c r="A66" s="370"/>
      <c r="B66" s="371"/>
      <c r="C66" s="67">
        <v>52</v>
      </c>
      <c r="D66" s="67" t="s">
        <v>484</v>
      </c>
      <c r="E66" s="190">
        <v>0</v>
      </c>
      <c r="F66" s="190">
        <v>0</v>
      </c>
      <c r="G66" s="190">
        <v>0</v>
      </c>
      <c r="H66" s="190">
        <v>0</v>
      </c>
      <c r="I66" s="190">
        <v>0</v>
      </c>
      <c r="J66" s="190">
        <v>0</v>
      </c>
      <c r="K66" s="190">
        <v>0</v>
      </c>
      <c r="L66" s="190">
        <v>0</v>
      </c>
      <c r="M66" s="190">
        <v>0</v>
      </c>
      <c r="N66" s="190">
        <v>0</v>
      </c>
      <c r="O66" s="190">
        <v>0</v>
      </c>
      <c r="P66" s="190">
        <v>0</v>
      </c>
      <c r="Q66" s="190">
        <v>0</v>
      </c>
      <c r="R66" s="190">
        <v>0</v>
      </c>
      <c r="S66" s="190">
        <v>0</v>
      </c>
      <c r="T66" s="190">
        <v>0</v>
      </c>
      <c r="U66" s="190">
        <v>0</v>
      </c>
      <c r="V66" s="190">
        <v>1</v>
      </c>
      <c r="W66" s="190">
        <v>0</v>
      </c>
      <c r="X66" s="190">
        <v>0</v>
      </c>
      <c r="Y66" s="190">
        <v>0</v>
      </c>
      <c r="Z66" s="190">
        <v>0</v>
      </c>
      <c r="AA66" s="191">
        <f>SUM(E66:Z66)</f>
        <v>1</v>
      </c>
    </row>
    <row r="67" spans="1:27" s="112" customFormat="1" ht="15.75" customHeight="1">
      <c r="A67" s="370"/>
      <c r="B67" s="371"/>
      <c r="C67" s="67">
        <v>53</v>
      </c>
      <c r="D67" s="67" t="s">
        <v>474</v>
      </c>
      <c r="E67" s="190">
        <v>1</v>
      </c>
      <c r="F67" s="190">
        <v>1</v>
      </c>
      <c r="G67" s="190">
        <v>0</v>
      </c>
      <c r="H67" s="190">
        <v>0</v>
      </c>
      <c r="I67" s="190">
        <v>0</v>
      </c>
      <c r="J67" s="190">
        <v>0</v>
      </c>
      <c r="K67" s="190">
        <v>1</v>
      </c>
      <c r="L67" s="190">
        <v>0</v>
      </c>
      <c r="M67" s="190">
        <v>0</v>
      </c>
      <c r="N67" s="190">
        <v>0</v>
      </c>
      <c r="O67" s="190">
        <v>1</v>
      </c>
      <c r="P67" s="190">
        <v>1</v>
      </c>
      <c r="Q67" s="190">
        <v>2</v>
      </c>
      <c r="R67" s="190">
        <v>0</v>
      </c>
      <c r="S67" s="190">
        <v>1</v>
      </c>
      <c r="T67" s="190">
        <v>3</v>
      </c>
      <c r="U67" s="190">
        <v>0</v>
      </c>
      <c r="V67" s="190">
        <v>0</v>
      </c>
      <c r="W67" s="190">
        <v>0</v>
      </c>
      <c r="X67" s="190">
        <v>0</v>
      </c>
      <c r="Y67" s="190">
        <v>0</v>
      </c>
      <c r="Z67" s="190">
        <v>0</v>
      </c>
      <c r="AA67" s="191">
        <f>SUM(E67:Z67)</f>
        <v>11</v>
      </c>
    </row>
    <row r="68" spans="1:27" s="112" customFormat="1" ht="15.75" customHeight="1">
      <c r="A68" s="370"/>
      <c r="B68" s="371"/>
      <c r="C68" s="67">
        <v>54</v>
      </c>
      <c r="D68" s="67" t="s">
        <v>439</v>
      </c>
      <c r="E68" s="190">
        <v>1</v>
      </c>
      <c r="F68" s="190">
        <v>1</v>
      </c>
      <c r="G68" s="190">
        <v>0</v>
      </c>
      <c r="H68" s="190">
        <v>1</v>
      </c>
      <c r="I68" s="190">
        <v>0</v>
      </c>
      <c r="J68" s="190">
        <v>1</v>
      </c>
      <c r="K68" s="190">
        <v>0</v>
      </c>
      <c r="L68" s="190">
        <v>0</v>
      </c>
      <c r="M68" s="190">
        <v>0</v>
      </c>
      <c r="N68" s="190">
        <v>0</v>
      </c>
      <c r="O68" s="190">
        <v>0</v>
      </c>
      <c r="P68" s="190">
        <v>0</v>
      </c>
      <c r="Q68" s="190">
        <v>0</v>
      </c>
      <c r="R68" s="190">
        <v>0</v>
      </c>
      <c r="S68" s="190">
        <v>0</v>
      </c>
      <c r="T68" s="190">
        <v>0</v>
      </c>
      <c r="U68" s="190">
        <v>1</v>
      </c>
      <c r="V68" s="190">
        <v>0</v>
      </c>
      <c r="W68" s="190">
        <v>0</v>
      </c>
      <c r="X68" s="190">
        <v>0</v>
      </c>
      <c r="Y68" s="190">
        <v>0</v>
      </c>
      <c r="Z68" s="190">
        <v>0</v>
      </c>
      <c r="AA68" s="191">
        <f>SUM(E68:Z68)</f>
        <v>5</v>
      </c>
    </row>
    <row r="69" spans="1:27" s="112" customFormat="1" ht="15.75" customHeight="1">
      <c r="A69" s="370"/>
      <c r="B69" s="371"/>
      <c r="C69" s="67">
        <v>55</v>
      </c>
      <c r="D69" s="67" t="s">
        <v>395</v>
      </c>
      <c r="E69" s="190">
        <v>0</v>
      </c>
      <c r="F69" s="190">
        <v>0</v>
      </c>
      <c r="G69" s="190">
        <v>0</v>
      </c>
      <c r="H69" s="190">
        <v>0</v>
      </c>
      <c r="I69" s="190">
        <v>1</v>
      </c>
      <c r="J69" s="190">
        <v>0</v>
      </c>
      <c r="K69" s="190">
        <v>0</v>
      </c>
      <c r="L69" s="190">
        <v>0</v>
      </c>
      <c r="M69" s="190">
        <v>0</v>
      </c>
      <c r="N69" s="190">
        <v>0</v>
      </c>
      <c r="O69" s="190">
        <v>1</v>
      </c>
      <c r="P69" s="190">
        <v>0</v>
      </c>
      <c r="Q69" s="190">
        <v>0</v>
      </c>
      <c r="R69" s="190">
        <v>0</v>
      </c>
      <c r="S69" s="190">
        <v>0</v>
      </c>
      <c r="T69" s="190">
        <v>0</v>
      </c>
      <c r="U69" s="190">
        <v>0</v>
      </c>
      <c r="V69" s="190">
        <v>0</v>
      </c>
      <c r="W69" s="190">
        <v>0</v>
      </c>
      <c r="X69" s="190">
        <v>0</v>
      </c>
      <c r="Y69" s="190">
        <v>0</v>
      </c>
      <c r="Z69" s="190">
        <v>0</v>
      </c>
      <c r="AA69" s="191">
        <f>SUM(E69:Z69)</f>
        <v>2</v>
      </c>
    </row>
    <row r="70" spans="1:27" s="112" customFormat="1" ht="15.75" customHeight="1">
      <c r="A70" s="370"/>
      <c r="B70" s="371"/>
      <c r="C70" s="366" t="s">
        <v>692</v>
      </c>
      <c r="D70" s="367"/>
      <c r="E70" s="190">
        <f>SUM(E64:E69)</f>
        <v>9</v>
      </c>
      <c r="F70" s="190">
        <f>SUM(F64:F69)</f>
        <v>4</v>
      </c>
      <c r="G70" s="190">
        <f>SUM(G64:G69)</f>
        <v>1</v>
      </c>
      <c r="H70" s="190">
        <f>SUM(H64:H69)</f>
        <v>4</v>
      </c>
      <c r="I70" s="190">
        <f>SUM(I64:I69)</f>
        <v>1</v>
      </c>
      <c r="J70" s="190">
        <f>SUM(J64:J69)</f>
        <v>5</v>
      </c>
      <c r="K70" s="190">
        <f>SUM(K64:K69)</f>
        <v>2</v>
      </c>
      <c r="L70" s="190">
        <f>SUM(L64:L69)</f>
        <v>5</v>
      </c>
      <c r="M70" s="190">
        <f>SUM(M64:M69)</f>
        <v>4</v>
      </c>
      <c r="N70" s="190">
        <f>SUM(N64:N69)</f>
        <v>4</v>
      </c>
      <c r="O70" s="190">
        <f>SUM(O64:O69)</f>
        <v>6</v>
      </c>
      <c r="P70" s="190">
        <f>SUM(P64:P69)</f>
        <v>2</v>
      </c>
      <c r="Q70" s="190">
        <f>SUM(Q64:Q69)</f>
        <v>4</v>
      </c>
      <c r="R70" s="190">
        <f>SUM(R64:R69)</f>
        <v>1</v>
      </c>
      <c r="S70" s="190">
        <f>SUM(S64:S69)</f>
        <v>3</v>
      </c>
      <c r="T70" s="190">
        <f>SUM(T64:T69)</f>
        <v>3</v>
      </c>
      <c r="U70" s="190">
        <f>SUM(U64:U69)</f>
        <v>3</v>
      </c>
      <c r="V70" s="190">
        <f>SUM(V64:V69)</f>
        <v>2</v>
      </c>
      <c r="W70" s="190">
        <f>SUM(W64:W69)</f>
        <v>1</v>
      </c>
      <c r="X70" s="190">
        <f>SUM(X64:X69)</f>
        <v>0</v>
      </c>
      <c r="Y70" s="190">
        <f>SUM(Y64:Y69)</f>
        <v>0</v>
      </c>
      <c r="Z70" s="190">
        <f>SUM(Z64:Z69)</f>
        <v>0</v>
      </c>
      <c r="AA70" s="191">
        <f>SUM(E70:Z70)</f>
        <v>64</v>
      </c>
    </row>
    <row r="71" spans="1:27" s="112" customFormat="1" ht="15.75" customHeight="1">
      <c r="A71" s="370"/>
      <c r="B71" s="371" t="s">
        <v>396</v>
      </c>
      <c r="C71" s="67">
        <v>56</v>
      </c>
      <c r="D71" s="67" t="s">
        <v>475</v>
      </c>
      <c r="E71" s="190">
        <v>0</v>
      </c>
      <c r="F71" s="190">
        <v>0</v>
      </c>
      <c r="G71" s="190">
        <v>0</v>
      </c>
      <c r="H71" s="190">
        <v>0</v>
      </c>
      <c r="I71" s="190">
        <v>0</v>
      </c>
      <c r="J71" s="190">
        <v>0</v>
      </c>
      <c r="K71" s="190">
        <v>1</v>
      </c>
      <c r="L71" s="190">
        <v>0</v>
      </c>
      <c r="M71" s="190">
        <v>1</v>
      </c>
      <c r="N71" s="190">
        <v>1</v>
      </c>
      <c r="O71" s="190">
        <v>2</v>
      </c>
      <c r="P71" s="190">
        <v>3</v>
      </c>
      <c r="Q71" s="190">
        <v>0</v>
      </c>
      <c r="R71" s="190">
        <v>0</v>
      </c>
      <c r="S71" s="190">
        <v>0</v>
      </c>
      <c r="T71" s="190">
        <v>3</v>
      </c>
      <c r="U71" s="190">
        <v>3</v>
      </c>
      <c r="V71" s="190">
        <v>2</v>
      </c>
      <c r="W71" s="190">
        <v>0</v>
      </c>
      <c r="X71" s="190">
        <v>0</v>
      </c>
      <c r="Y71" s="190">
        <v>0</v>
      </c>
      <c r="Z71" s="190">
        <v>0</v>
      </c>
      <c r="AA71" s="191">
        <f>SUM(E71:Z71)</f>
        <v>16</v>
      </c>
    </row>
    <row r="72" spans="1:27" s="112" customFormat="1" ht="15.75" customHeight="1">
      <c r="A72" s="370"/>
      <c r="B72" s="371"/>
      <c r="C72" s="67">
        <v>57</v>
      </c>
      <c r="D72" s="67" t="s">
        <v>522</v>
      </c>
      <c r="E72" s="190">
        <v>3</v>
      </c>
      <c r="F72" s="190">
        <v>1</v>
      </c>
      <c r="G72" s="190">
        <v>0</v>
      </c>
      <c r="H72" s="190">
        <v>0</v>
      </c>
      <c r="I72" s="190">
        <v>0</v>
      </c>
      <c r="J72" s="190">
        <v>2</v>
      </c>
      <c r="K72" s="190">
        <v>1</v>
      </c>
      <c r="L72" s="190">
        <v>1</v>
      </c>
      <c r="M72" s="190">
        <v>1</v>
      </c>
      <c r="N72" s="190">
        <v>2</v>
      </c>
      <c r="O72" s="190">
        <v>0</v>
      </c>
      <c r="P72" s="190">
        <v>1</v>
      </c>
      <c r="Q72" s="190">
        <v>1</v>
      </c>
      <c r="R72" s="190">
        <v>0</v>
      </c>
      <c r="S72" s="190">
        <v>1</v>
      </c>
      <c r="T72" s="190">
        <v>0</v>
      </c>
      <c r="U72" s="190">
        <v>0</v>
      </c>
      <c r="V72" s="190">
        <v>0</v>
      </c>
      <c r="W72" s="190">
        <v>0</v>
      </c>
      <c r="X72" s="190">
        <v>0</v>
      </c>
      <c r="Y72" s="190">
        <v>0</v>
      </c>
      <c r="Z72" s="190">
        <v>0</v>
      </c>
      <c r="AA72" s="191">
        <f>SUM(E72:Z72)</f>
        <v>14</v>
      </c>
    </row>
    <row r="73" spans="1:28" s="112" customFormat="1" ht="15.75" customHeight="1">
      <c r="A73" s="370"/>
      <c r="B73" s="371"/>
      <c r="C73" s="67">
        <v>58</v>
      </c>
      <c r="D73" s="67" t="s">
        <v>380</v>
      </c>
      <c r="E73" s="190">
        <v>0</v>
      </c>
      <c r="F73" s="190">
        <v>0</v>
      </c>
      <c r="G73" s="190">
        <v>1</v>
      </c>
      <c r="H73" s="190">
        <v>0</v>
      </c>
      <c r="I73" s="190">
        <v>2</v>
      </c>
      <c r="J73" s="190">
        <v>1</v>
      </c>
      <c r="K73" s="190">
        <v>1</v>
      </c>
      <c r="L73" s="190">
        <v>2</v>
      </c>
      <c r="M73" s="190">
        <v>2</v>
      </c>
      <c r="N73" s="190">
        <v>1</v>
      </c>
      <c r="O73" s="190">
        <v>0</v>
      </c>
      <c r="P73" s="190">
        <v>2</v>
      </c>
      <c r="Q73" s="190">
        <v>2</v>
      </c>
      <c r="R73" s="190">
        <v>0</v>
      </c>
      <c r="S73" s="190">
        <v>1</v>
      </c>
      <c r="T73" s="190">
        <v>0</v>
      </c>
      <c r="U73" s="190">
        <v>3</v>
      </c>
      <c r="V73" s="190">
        <v>1</v>
      </c>
      <c r="W73" s="190">
        <v>0</v>
      </c>
      <c r="X73" s="190">
        <v>0</v>
      </c>
      <c r="Y73" s="190">
        <v>0</v>
      </c>
      <c r="Z73" s="190">
        <v>0</v>
      </c>
      <c r="AA73" s="191">
        <f>SUM(E73:Z73)</f>
        <v>19</v>
      </c>
      <c r="AB73" s="112">
        <v>0</v>
      </c>
    </row>
    <row r="74" spans="1:27" s="112" customFormat="1" ht="15.75" customHeight="1">
      <c r="A74" s="370"/>
      <c r="B74" s="371"/>
      <c r="C74" s="67">
        <v>59</v>
      </c>
      <c r="D74" s="67" t="s">
        <v>647</v>
      </c>
      <c r="E74" s="190">
        <v>2</v>
      </c>
      <c r="F74" s="190"/>
      <c r="G74" s="190"/>
      <c r="H74" s="190"/>
      <c r="I74" s="190"/>
      <c r="J74" s="190"/>
      <c r="K74" s="190"/>
      <c r="L74" s="190"/>
      <c r="M74" s="190"/>
      <c r="N74" s="190"/>
      <c r="O74" s="190"/>
      <c r="P74" s="190"/>
      <c r="Q74" s="190"/>
      <c r="R74" s="190"/>
      <c r="S74" s="190"/>
      <c r="T74" s="190"/>
      <c r="U74" s="190"/>
      <c r="V74" s="190"/>
      <c r="W74" s="190"/>
      <c r="X74" s="190"/>
      <c r="Y74" s="190"/>
      <c r="Z74" s="190"/>
      <c r="AA74" s="191">
        <f>SUM(E74:Z74)</f>
        <v>2</v>
      </c>
    </row>
    <row r="75" spans="1:27" s="112" customFormat="1" ht="15.75" customHeight="1">
      <c r="A75" s="370"/>
      <c r="B75" s="371"/>
      <c r="C75" s="67">
        <v>60</v>
      </c>
      <c r="D75" s="67" t="s">
        <v>497</v>
      </c>
      <c r="E75" s="190">
        <v>0</v>
      </c>
      <c r="F75" s="190">
        <v>0</v>
      </c>
      <c r="G75" s="190">
        <v>0</v>
      </c>
      <c r="H75" s="190">
        <v>0</v>
      </c>
      <c r="I75" s="190">
        <v>0</v>
      </c>
      <c r="J75" s="190">
        <v>0</v>
      </c>
      <c r="K75" s="190">
        <v>1</v>
      </c>
      <c r="L75" s="190">
        <v>0</v>
      </c>
      <c r="M75" s="190">
        <v>1</v>
      </c>
      <c r="N75" s="190">
        <v>0</v>
      </c>
      <c r="O75" s="190">
        <v>0</v>
      </c>
      <c r="P75" s="190">
        <v>0</v>
      </c>
      <c r="Q75" s="190">
        <v>0</v>
      </c>
      <c r="R75" s="190">
        <v>0</v>
      </c>
      <c r="S75" s="190">
        <v>0</v>
      </c>
      <c r="T75" s="190">
        <v>0</v>
      </c>
      <c r="U75" s="190">
        <v>0</v>
      </c>
      <c r="V75" s="190">
        <v>2</v>
      </c>
      <c r="W75" s="190">
        <v>1</v>
      </c>
      <c r="X75" s="190">
        <v>0</v>
      </c>
      <c r="Y75" s="190">
        <v>0</v>
      </c>
      <c r="Z75" s="190">
        <v>0</v>
      </c>
      <c r="AA75" s="191">
        <f>SUM(E75:Z75)</f>
        <v>5</v>
      </c>
    </row>
    <row r="76" spans="1:27" ht="15.75" customHeight="1">
      <c r="A76" s="370"/>
      <c r="B76" s="371"/>
      <c r="C76" s="67">
        <v>61</v>
      </c>
      <c r="D76" s="67" t="s">
        <v>725</v>
      </c>
      <c r="E76" s="190">
        <v>0</v>
      </c>
      <c r="F76" s="190">
        <v>0</v>
      </c>
      <c r="G76" s="190">
        <v>1</v>
      </c>
      <c r="H76" s="190">
        <v>0</v>
      </c>
      <c r="I76" s="190">
        <v>0</v>
      </c>
      <c r="J76" s="190">
        <v>1</v>
      </c>
      <c r="K76" s="190">
        <v>0</v>
      </c>
      <c r="L76" s="190">
        <v>1</v>
      </c>
      <c r="M76" s="190">
        <v>0</v>
      </c>
      <c r="N76" s="190">
        <v>1</v>
      </c>
      <c r="O76" s="190">
        <v>1</v>
      </c>
      <c r="P76" s="190">
        <v>0</v>
      </c>
      <c r="Q76" s="190">
        <v>0</v>
      </c>
      <c r="R76" s="190">
        <v>0</v>
      </c>
      <c r="S76" s="190">
        <v>0</v>
      </c>
      <c r="T76" s="190">
        <v>0</v>
      </c>
      <c r="U76" s="190">
        <v>0</v>
      </c>
      <c r="V76" s="190">
        <v>1</v>
      </c>
      <c r="W76" s="190">
        <v>0</v>
      </c>
      <c r="X76" s="190">
        <v>0</v>
      </c>
      <c r="Y76" s="190">
        <v>0</v>
      </c>
      <c r="Z76" s="190">
        <v>1</v>
      </c>
      <c r="AA76" s="191">
        <f>SUM(E76:Z76)</f>
        <v>7</v>
      </c>
    </row>
    <row r="77" spans="1:27" ht="15.75" customHeight="1">
      <c r="A77" s="370"/>
      <c r="B77" s="371"/>
      <c r="C77" s="366" t="s">
        <v>692</v>
      </c>
      <c r="D77" s="367"/>
      <c r="E77" s="190">
        <f>SUM(E71:E76)</f>
        <v>5</v>
      </c>
      <c r="F77" s="190">
        <f>SUM(F71:F76)</f>
        <v>1</v>
      </c>
      <c r="G77" s="190">
        <f>SUM(G71:G76)</f>
        <v>2</v>
      </c>
      <c r="H77" s="190">
        <f>SUM(H71:H76)</f>
        <v>0</v>
      </c>
      <c r="I77" s="190">
        <f>SUM(I71:I76)</f>
        <v>2</v>
      </c>
      <c r="J77" s="190">
        <f>SUM(J71:J76)</f>
        <v>4</v>
      </c>
      <c r="K77" s="190">
        <f>SUM(K71:K76)</f>
        <v>4</v>
      </c>
      <c r="L77" s="190">
        <f>SUM(L71:L76)</f>
        <v>4</v>
      </c>
      <c r="M77" s="190">
        <f>SUM(M71:M76)</f>
        <v>5</v>
      </c>
      <c r="N77" s="190">
        <f>SUM(N71:N76)</f>
        <v>5</v>
      </c>
      <c r="O77" s="190">
        <f>SUM(O71:O76)</f>
        <v>3</v>
      </c>
      <c r="P77" s="190">
        <f>SUM(P71:P76)</f>
        <v>6</v>
      </c>
      <c r="Q77" s="190">
        <f>SUM(Q71:Q76)</f>
        <v>3</v>
      </c>
      <c r="R77" s="190">
        <f>SUM(R71:R76)</f>
        <v>0</v>
      </c>
      <c r="S77" s="190">
        <f>SUM(S71:S76)</f>
        <v>2</v>
      </c>
      <c r="T77" s="190">
        <f>SUM(T71:T76)</f>
        <v>3</v>
      </c>
      <c r="U77" s="190">
        <f>SUM(U71:U76)</f>
        <v>6</v>
      </c>
      <c r="V77" s="190">
        <f>SUM(V71:V76)</f>
        <v>6</v>
      </c>
      <c r="W77" s="190">
        <f>SUM(W71:W76)</f>
        <v>1</v>
      </c>
      <c r="X77" s="190">
        <f>SUM(X71:X76)</f>
        <v>0</v>
      </c>
      <c r="Y77" s="190">
        <f>SUM(Y71:Y76)</f>
        <v>0</v>
      </c>
      <c r="Z77" s="190">
        <f>SUM(Z71:Z76)</f>
        <v>1</v>
      </c>
      <c r="AA77" s="191">
        <f>SUM(E77:Z77)</f>
        <v>63</v>
      </c>
    </row>
    <row r="78" spans="1:27" ht="15.75" customHeight="1">
      <c r="A78" s="370"/>
      <c r="B78" s="368" t="s">
        <v>486</v>
      </c>
      <c r="C78" s="368"/>
      <c r="D78" s="369"/>
      <c r="E78" s="190">
        <f>E77+E70+E63+E56</f>
        <v>35</v>
      </c>
      <c r="F78" s="190">
        <f>F77+F70+F63+F56</f>
        <v>20</v>
      </c>
      <c r="G78" s="190">
        <f>G77+G70+G63+G56</f>
        <v>14</v>
      </c>
      <c r="H78" s="190">
        <f>H77+H70+H63+H56</f>
        <v>12</v>
      </c>
      <c r="I78" s="190">
        <f>I77+I70+I63+I56</f>
        <v>20</v>
      </c>
      <c r="J78" s="190">
        <f>J77+J70+J63+J56</f>
        <v>20</v>
      </c>
      <c r="K78" s="190">
        <f>K77+K70+K63+K56</f>
        <v>24</v>
      </c>
      <c r="L78" s="190">
        <f>L77+L70+L63+L56</f>
        <v>24</v>
      </c>
      <c r="M78" s="190">
        <f>M77+M70+M63+M56</f>
        <v>30</v>
      </c>
      <c r="N78" s="190">
        <f>N77+N70+N63+N56</f>
        <v>25</v>
      </c>
      <c r="O78" s="190">
        <f>O77+O70+O63+O56</f>
        <v>23</v>
      </c>
      <c r="P78" s="190">
        <f>P77+P70+P63+P56</f>
        <v>19</v>
      </c>
      <c r="Q78" s="190">
        <f>Q77+Q70+Q63+Q56</f>
        <v>16</v>
      </c>
      <c r="R78" s="190">
        <f>R77+R70+R63+R56</f>
        <v>12</v>
      </c>
      <c r="S78" s="190">
        <f>S77+S70+S63+S56</f>
        <v>9</v>
      </c>
      <c r="T78" s="190">
        <f>T77+T70+T63+T56</f>
        <v>16</v>
      </c>
      <c r="U78" s="190">
        <f>U77+U70+U63+U56</f>
        <v>16</v>
      </c>
      <c r="V78" s="190">
        <f>V77+V70+V63+V56</f>
        <v>11</v>
      </c>
      <c r="W78" s="190">
        <f>W77+W70+W63+W56</f>
        <v>7</v>
      </c>
      <c r="X78" s="190">
        <f>X77+X70+X63+X56</f>
        <v>0</v>
      </c>
      <c r="Y78" s="190">
        <f>Y77+Y70+Y63+Y56</f>
        <v>3</v>
      </c>
      <c r="Z78" s="190">
        <f>Z77+Z70+Z63+Z56</f>
        <v>1</v>
      </c>
      <c r="AA78" s="191">
        <f>SUM(E78:Z78)</f>
        <v>357</v>
      </c>
    </row>
    <row r="79" spans="1:27" ht="15.75" customHeight="1">
      <c r="A79" s="370" t="s">
        <v>757</v>
      </c>
      <c r="B79" s="371" t="s">
        <v>381</v>
      </c>
      <c r="C79" s="67">
        <v>62</v>
      </c>
      <c r="D79" s="67" t="s">
        <v>470</v>
      </c>
      <c r="E79" s="190">
        <v>0</v>
      </c>
      <c r="F79" s="190">
        <v>0</v>
      </c>
      <c r="G79" s="190">
        <v>1</v>
      </c>
      <c r="H79" s="190">
        <v>1</v>
      </c>
      <c r="I79" s="190">
        <v>2</v>
      </c>
      <c r="J79" s="190">
        <v>0</v>
      </c>
      <c r="K79" s="190">
        <v>0</v>
      </c>
      <c r="L79" s="190">
        <v>1</v>
      </c>
      <c r="M79" s="190">
        <v>1</v>
      </c>
      <c r="N79" s="190">
        <v>2</v>
      </c>
      <c r="O79" s="190">
        <v>2</v>
      </c>
      <c r="P79" s="190">
        <v>2</v>
      </c>
      <c r="Q79" s="190">
        <v>0</v>
      </c>
      <c r="R79" s="190">
        <v>0</v>
      </c>
      <c r="S79" s="190">
        <v>2</v>
      </c>
      <c r="T79" s="190">
        <v>1</v>
      </c>
      <c r="U79" s="190">
        <v>1</v>
      </c>
      <c r="V79" s="190">
        <v>1</v>
      </c>
      <c r="W79" s="190">
        <v>0</v>
      </c>
      <c r="X79" s="190">
        <v>0</v>
      </c>
      <c r="Y79" s="190">
        <v>0</v>
      </c>
      <c r="Z79" s="190">
        <v>0</v>
      </c>
      <c r="AA79" s="191">
        <f>SUM(E79:Z79)</f>
        <v>17</v>
      </c>
    </row>
    <row r="80" spans="1:27" ht="15.75" customHeight="1">
      <c r="A80" s="370"/>
      <c r="B80" s="371"/>
      <c r="C80" s="67">
        <v>63</v>
      </c>
      <c r="D80" s="67" t="s">
        <v>521</v>
      </c>
      <c r="E80" s="190">
        <v>2</v>
      </c>
      <c r="F80" s="190">
        <v>0</v>
      </c>
      <c r="G80" s="190">
        <v>0</v>
      </c>
      <c r="H80" s="190">
        <v>0</v>
      </c>
      <c r="I80" s="190">
        <v>0</v>
      </c>
      <c r="J80" s="190">
        <v>2</v>
      </c>
      <c r="K80" s="190">
        <v>1</v>
      </c>
      <c r="L80" s="190">
        <v>0</v>
      </c>
      <c r="M80" s="190">
        <v>1</v>
      </c>
      <c r="N80" s="190">
        <v>0</v>
      </c>
      <c r="O80" s="190">
        <v>1</v>
      </c>
      <c r="P80" s="190">
        <v>1</v>
      </c>
      <c r="Q80" s="190">
        <v>0</v>
      </c>
      <c r="R80" s="190">
        <v>1</v>
      </c>
      <c r="S80" s="190">
        <v>0</v>
      </c>
      <c r="T80" s="190">
        <v>0</v>
      </c>
      <c r="U80" s="190">
        <v>0</v>
      </c>
      <c r="V80" s="190">
        <v>0</v>
      </c>
      <c r="W80" s="190">
        <v>0</v>
      </c>
      <c r="X80" s="190">
        <v>0</v>
      </c>
      <c r="Y80" s="190">
        <v>1</v>
      </c>
      <c r="Z80" s="190">
        <v>0</v>
      </c>
      <c r="AA80" s="191">
        <f>SUM(E80:Z80)</f>
        <v>10</v>
      </c>
    </row>
    <row r="81" spans="1:27" ht="15.75" customHeight="1">
      <c r="A81" s="370"/>
      <c r="B81" s="371"/>
      <c r="C81" s="67">
        <v>64</v>
      </c>
      <c r="D81" s="67" t="s">
        <v>403</v>
      </c>
      <c r="E81" s="190">
        <v>3</v>
      </c>
      <c r="F81" s="190">
        <v>3</v>
      </c>
      <c r="G81" s="190">
        <v>0</v>
      </c>
      <c r="H81" s="190">
        <v>0</v>
      </c>
      <c r="I81" s="190">
        <v>0</v>
      </c>
      <c r="J81" s="190">
        <v>2</v>
      </c>
      <c r="K81" s="190">
        <v>2</v>
      </c>
      <c r="L81" s="190">
        <v>4</v>
      </c>
      <c r="M81" s="190">
        <v>4</v>
      </c>
      <c r="N81" s="190">
        <v>1</v>
      </c>
      <c r="O81" s="190">
        <v>1</v>
      </c>
      <c r="P81" s="190">
        <v>0</v>
      </c>
      <c r="Q81" s="190">
        <v>1</v>
      </c>
      <c r="R81" s="190">
        <v>2</v>
      </c>
      <c r="S81" s="190">
        <v>1</v>
      </c>
      <c r="T81" s="190">
        <v>0</v>
      </c>
      <c r="U81" s="190">
        <v>1</v>
      </c>
      <c r="V81" s="190">
        <v>0</v>
      </c>
      <c r="W81" s="190">
        <v>0</v>
      </c>
      <c r="X81" s="190">
        <v>0</v>
      </c>
      <c r="Y81" s="190">
        <v>0</v>
      </c>
      <c r="Z81" s="190">
        <v>0</v>
      </c>
      <c r="AA81" s="191">
        <f>SUM(E81:Z81)</f>
        <v>25</v>
      </c>
    </row>
    <row r="82" spans="1:27" ht="15.75" customHeight="1">
      <c r="A82" s="370"/>
      <c r="B82" s="371"/>
      <c r="C82" s="67">
        <v>65</v>
      </c>
      <c r="D82" s="67" t="s">
        <v>318</v>
      </c>
      <c r="E82" s="190">
        <v>6</v>
      </c>
      <c r="F82" s="190">
        <v>2</v>
      </c>
      <c r="G82" s="190">
        <v>0</v>
      </c>
      <c r="H82" s="190">
        <v>0</v>
      </c>
      <c r="I82" s="190">
        <v>1</v>
      </c>
      <c r="J82" s="190">
        <v>0</v>
      </c>
      <c r="K82" s="190">
        <v>0</v>
      </c>
      <c r="L82" s="190">
        <v>2</v>
      </c>
      <c r="M82" s="190">
        <v>3</v>
      </c>
      <c r="N82" s="190">
        <v>1</v>
      </c>
      <c r="O82" s="190">
        <v>0</v>
      </c>
      <c r="P82" s="190">
        <v>3</v>
      </c>
      <c r="Q82" s="190">
        <v>0</v>
      </c>
      <c r="R82" s="190">
        <v>0</v>
      </c>
      <c r="S82" s="190">
        <v>2</v>
      </c>
      <c r="T82" s="190">
        <v>1</v>
      </c>
      <c r="U82" s="190">
        <v>0</v>
      </c>
      <c r="V82" s="190">
        <v>1</v>
      </c>
      <c r="W82" s="190">
        <v>0</v>
      </c>
      <c r="X82" s="190">
        <v>0</v>
      </c>
      <c r="Y82" s="190">
        <v>0</v>
      </c>
      <c r="Z82" s="190">
        <v>0</v>
      </c>
      <c r="AA82" s="191">
        <f>SUM(E82:Z82)</f>
        <v>22</v>
      </c>
    </row>
    <row r="83" spans="1:27" ht="15.75" customHeight="1">
      <c r="A83" s="370"/>
      <c r="B83" s="371"/>
      <c r="C83" s="67">
        <v>66</v>
      </c>
      <c r="D83" s="79" t="s">
        <v>722</v>
      </c>
      <c r="E83" s="190"/>
      <c r="F83" s="190"/>
      <c r="G83" s="190"/>
      <c r="H83" s="190"/>
      <c r="I83" s="190"/>
      <c r="J83" s="190"/>
      <c r="K83" s="190"/>
      <c r="L83" s="190"/>
      <c r="M83" s="190"/>
      <c r="N83" s="190"/>
      <c r="O83" s="190"/>
      <c r="P83" s="190"/>
      <c r="Q83" s="190"/>
      <c r="R83" s="190"/>
      <c r="S83" s="190"/>
      <c r="T83" s="190"/>
      <c r="U83" s="190"/>
      <c r="V83" s="190"/>
      <c r="W83" s="190"/>
      <c r="X83" s="190"/>
      <c r="Y83" s="190"/>
      <c r="Z83" s="190"/>
      <c r="AA83" s="191">
        <f>SUM(E83:Z83)</f>
        <v>0</v>
      </c>
    </row>
    <row r="84" spans="1:27" ht="15.75" customHeight="1">
      <c r="A84" s="370"/>
      <c r="B84" s="371"/>
      <c r="C84" s="367" t="s">
        <v>692</v>
      </c>
      <c r="D84" s="373"/>
      <c r="E84" s="190">
        <f>SUM(E79:E83)</f>
        <v>11</v>
      </c>
      <c r="F84" s="190">
        <f>SUM(F79:F83)</f>
        <v>5</v>
      </c>
      <c r="G84" s="190">
        <f>SUM(G79:G83)</f>
        <v>1</v>
      </c>
      <c r="H84" s="190">
        <f>SUM(H79:H83)</f>
        <v>1</v>
      </c>
      <c r="I84" s="190">
        <f>SUM(I79:I83)</f>
        <v>3</v>
      </c>
      <c r="J84" s="190">
        <f>SUM(J79:J83)</f>
        <v>4</v>
      </c>
      <c r="K84" s="190">
        <f>SUM(K79:K83)</f>
        <v>3</v>
      </c>
      <c r="L84" s="190">
        <f>SUM(L79:L83)</f>
        <v>7</v>
      </c>
      <c r="M84" s="190">
        <f>SUM(M79:M83)</f>
        <v>9</v>
      </c>
      <c r="N84" s="190">
        <f>SUM(N79:N83)</f>
        <v>4</v>
      </c>
      <c r="O84" s="190">
        <f>SUM(O79:O83)</f>
        <v>4</v>
      </c>
      <c r="P84" s="190">
        <f>SUM(P79:P83)</f>
        <v>6</v>
      </c>
      <c r="Q84" s="190">
        <f>SUM(Q79:Q83)</f>
        <v>1</v>
      </c>
      <c r="R84" s="190">
        <f>SUM(R79:R83)</f>
        <v>3</v>
      </c>
      <c r="S84" s="190">
        <f>SUM(S79:S83)</f>
        <v>5</v>
      </c>
      <c r="T84" s="190">
        <f>SUM(T79:T83)</f>
        <v>2</v>
      </c>
      <c r="U84" s="190">
        <f>SUM(U79:U83)</f>
        <v>2</v>
      </c>
      <c r="V84" s="190">
        <f>SUM(V79:V83)</f>
        <v>2</v>
      </c>
      <c r="W84" s="190">
        <f>SUM(W79:W83)</f>
        <v>0</v>
      </c>
      <c r="X84" s="190">
        <f>SUM(X79:X83)</f>
        <v>0</v>
      </c>
      <c r="Y84" s="190">
        <f>SUM(Y79:Y83)</f>
        <v>1</v>
      </c>
      <c r="Z84" s="190">
        <f>SUM(Z79:Z83)</f>
        <v>0</v>
      </c>
      <c r="AA84" s="191">
        <f>SUM(E84:Z84)</f>
        <v>74</v>
      </c>
    </row>
    <row r="85" spans="1:27" ht="15.75" customHeight="1">
      <c r="A85" s="370"/>
      <c r="B85" s="371" t="s">
        <v>358</v>
      </c>
      <c r="C85" s="67">
        <v>67</v>
      </c>
      <c r="D85" s="67" t="s">
        <v>515</v>
      </c>
      <c r="E85" s="190">
        <v>5</v>
      </c>
      <c r="F85" s="190">
        <v>1</v>
      </c>
      <c r="G85" s="190">
        <v>0</v>
      </c>
      <c r="H85" s="190">
        <v>0</v>
      </c>
      <c r="I85" s="190">
        <v>0</v>
      </c>
      <c r="J85" s="190">
        <v>0</v>
      </c>
      <c r="K85" s="190">
        <v>0</v>
      </c>
      <c r="L85" s="190">
        <v>0</v>
      </c>
      <c r="M85" s="190">
        <v>1</v>
      </c>
      <c r="N85" s="190">
        <v>2</v>
      </c>
      <c r="O85" s="190">
        <v>1</v>
      </c>
      <c r="P85" s="190">
        <v>0</v>
      </c>
      <c r="Q85" s="190">
        <v>0</v>
      </c>
      <c r="R85" s="190">
        <v>0</v>
      </c>
      <c r="S85" s="190">
        <v>1</v>
      </c>
      <c r="T85" s="190">
        <v>0</v>
      </c>
      <c r="U85" s="190">
        <v>0</v>
      </c>
      <c r="V85" s="190">
        <v>0</v>
      </c>
      <c r="W85" s="190">
        <v>0</v>
      </c>
      <c r="X85" s="190">
        <v>0</v>
      </c>
      <c r="Y85" s="190">
        <v>0</v>
      </c>
      <c r="Z85" s="190">
        <v>0</v>
      </c>
      <c r="AA85" s="191">
        <f>SUM(E85:Z85)</f>
        <v>11</v>
      </c>
    </row>
    <row r="86" spans="1:27" ht="15.75" customHeight="1">
      <c r="A86" s="370"/>
      <c r="B86" s="371"/>
      <c r="C86" s="67">
        <v>68</v>
      </c>
      <c r="D86" s="67" t="s">
        <v>454</v>
      </c>
      <c r="E86" s="190">
        <v>12</v>
      </c>
      <c r="F86" s="190">
        <v>5</v>
      </c>
      <c r="G86" s="190">
        <v>3</v>
      </c>
      <c r="H86" s="190">
        <v>0</v>
      </c>
      <c r="I86" s="190">
        <v>0</v>
      </c>
      <c r="J86" s="190">
        <v>3</v>
      </c>
      <c r="K86" s="190">
        <v>4</v>
      </c>
      <c r="L86" s="190">
        <v>2</v>
      </c>
      <c r="M86" s="190">
        <v>4</v>
      </c>
      <c r="N86" s="190">
        <v>0</v>
      </c>
      <c r="O86" s="190">
        <v>0</v>
      </c>
      <c r="P86" s="190">
        <v>2</v>
      </c>
      <c r="Q86" s="190">
        <v>0</v>
      </c>
      <c r="R86" s="190">
        <v>2</v>
      </c>
      <c r="S86" s="190">
        <v>0</v>
      </c>
      <c r="T86" s="190">
        <v>0</v>
      </c>
      <c r="U86" s="190">
        <v>0</v>
      </c>
      <c r="V86" s="190">
        <v>1</v>
      </c>
      <c r="W86" s="190">
        <v>1</v>
      </c>
      <c r="X86" s="190">
        <v>0</v>
      </c>
      <c r="Y86" s="190">
        <v>0</v>
      </c>
      <c r="Z86" s="190">
        <v>0</v>
      </c>
      <c r="AA86" s="191">
        <f>SUM(E86:Z86)</f>
        <v>39</v>
      </c>
    </row>
    <row r="87" spans="1:27" ht="15.75" customHeight="1">
      <c r="A87" s="370"/>
      <c r="B87" s="371"/>
      <c r="C87" s="67">
        <v>69</v>
      </c>
      <c r="D87" s="67" t="s">
        <v>495</v>
      </c>
      <c r="E87" s="190">
        <v>8</v>
      </c>
      <c r="F87" s="190">
        <v>1</v>
      </c>
      <c r="G87" s="190">
        <v>0</v>
      </c>
      <c r="H87" s="190">
        <v>1</v>
      </c>
      <c r="I87" s="190">
        <v>0</v>
      </c>
      <c r="J87" s="190">
        <v>1</v>
      </c>
      <c r="K87" s="190">
        <v>3</v>
      </c>
      <c r="L87" s="190">
        <v>2</v>
      </c>
      <c r="M87" s="190">
        <v>1</v>
      </c>
      <c r="N87" s="190">
        <v>2</v>
      </c>
      <c r="O87" s="190">
        <v>2</v>
      </c>
      <c r="P87" s="190">
        <v>0</v>
      </c>
      <c r="Q87" s="190">
        <v>0</v>
      </c>
      <c r="R87" s="190">
        <v>0</v>
      </c>
      <c r="S87" s="190">
        <v>1</v>
      </c>
      <c r="T87" s="190">
        <v>1</v>
      </c>
      <c r="U87" s="190">
        <v>0</v>
      </c>
      <c r="V87" s="190">
        <v>0</v>
      </c>
      <c r="W87" s="190">
        <v>0</v>
      </c>
      <c r="X87" s="190">
        <v>0</v>
      </c>
      <c r="Y87" s="190">
        <v>0</v>
      </c>
      <c r="Z87" s="190">
        <v>0</v>
      </c>
      <c r="AA87" s="191">
        <f>SUM(E87:Z87)</f>
        <v>23</v>
      </c>
    </row>
    <row r="88" spans="1:27" ht="15.75" customHeight="1">
      <c r="A88" s="370"/>
      <c r="B88" s="371"/>
      <c r="C88" s="67">
        <v>70</v>
      </c>
      <c r="D88" s="67" t="s">
        <v>364</v>
      </c>
      <c r="E88" s="190">
        <v>9</v>
      </c>
      <c r="F88" s="190">
        <v>2</v>
      </c>
      <c r="G88" s="190">
        <v>1</v>
      </c>
      <c r="H88" s="190">
        <v>6</v>
      </c>
      <c r="I88" s="190">
        <v>0</v>
      </c>
      <c r="J88" s="190">
        <v>0</v>
      </c>
      <c r="K88" s="190">
        <v>1</v>
      </c>
      <c r="L88" s="190">
        <v>0</v>
      </c>
      <c r="M88" s="190">
        <v>1</v>
      </c>
      <c r="N88" s="190">
        <v>1</v>
      </c>
      <c r="O88" s="190">
        <v>0</v>
      </c>
      <c r="P88" s="190">
        <v>0</v>
      </c>
      <c r="Q88" s="190">
        <v>1</v>
      </c>
      <c r="R88" s="190">
        <v>1</v>
      </c>
      <c r="S88" s="190">
        <v>0</v>
      </c>
      <c r="T88" s="190">
        <v>0</v>
      </c>
      <c r="U88" s="190">
        <v>0</v>
      </c>
      <c r="V88" s="190">
        <v>0</v>
      </c>
      <c r="W88" s="190">
        <v>0</v>
      </c>
      <c r="X88" s="190">
        <v>0</v>
      </c>
      <c r="Y88" s="190">
        <v>0</v>
      </c>
      <c r="Z88" s="190">
        <v>0</v>
      </c>
      <c r="AA88" s="191">
        <f>SUM(E88:Z88)</f>
        <v>23</v>
      </c>
    </row>
    <row r="89" spans="1:27" ht="15.75" customHeight="1">
      <c r="A89" s="370"/>
      <c r="B89" s="371"/>
      <c r="C89" s="67">
        <v>71</v>
      </c>
      <c r="D89" s="67" t="s">
        <v>723</v>
      </c>
      <c r="E89" s="190">
        <v>2</v>
      </c>
      <c r="F89" s="190">
        <v>0</v>
      </c>
      <c r="G89" s="190">
        <v>0</v>
      </c>
      <c r="H89" s="190">
        <v>0</v>
      </c>
      <c r="I89" s="190">
        <v>0</v>
      </c>
      <c r="J89" s="190">
        <v>2</v>
      </c>
      <c r="K89" s="190">
        <v>0</v>
      </c>
      <c r="L89" s="190">
        <v>0</v>
      </c>
      <c r="M89" s="190">
        <v>2</v>
      </c>
      <c r="N89" s="190">
        <v>0</v>
      </c>
      <c r="O89" s="190">
        <v>2</v>
      </c>
      <c r="P89" s="190">
        <v>0</v>
      </c>
      <c r="Q89" s="190">
        <v>1</v>
      </c>
      <c r="R89" s="190">
        <v>0</v>
      </c>
      <c r="S89" s="190">
        <v>0</v>
      </c>
      <c r="T89" s="190">
        <v>0</v>
      </c>
      <c r="U89" s="190">
        <v>1</v>
      </c>
      <c r="V89" s="190">
        <v>0</v>
      </c>
      <c r="W89" s="190">
        <v>0</v>
      </c>
      <c r="X89" s="190">
        <v>0</v>
      </c>
      <c r="Y89" s="190">
        <v>0</v>
      </c>
      <c r="Z89" s="190">
        <v>0</v>
      </c>
      <c r="AA89" s="191">
        <f>SUM(E89:Z89)</f>
        <v>10</v>
      </c>
    </row>
    <row r="90" spans="1:27" s="61" customFormat="1" ht="15.75" customHeight="1">
      <c r="A90" s="370"/>
      <c r="B90" s="371"/>
      <c r="C90" s="67">
        <v>72</v>
      </c>
      <c r="D90" s="67" t="s">
        <v>361</v>
      </c>
      <c r="E90" s="190">
        <v>0</v>
      </c>
      <c r="F90" s="190">
        <v>0</v>
      </c>
      <c r="G90" s="190">
        <v>0</v>
      </c>
      <c r="H90" s="190">
        <v>0</v>
      </c>
      <c r="I90" s="190">
        <v>1</v>
      </c>
      <c r="J90" s="190">
        <v>0</v>
      </c>
      <c r="K90" s="190">
        <v>2</v>
      </c>
      <c r="L90" s="190">
        <v>1</v>
      </c>
      <c r="M90" s="190">
        <v>0</v>
      </c>
      <c r="N90" s="190">
        <v>0</v>
      </c>
      <c r="O90" s="190">
        <v>0</v>
      </c>
      <c r="P90" s="190">
        <v>0</v>
      </c>
      <c r="Q90" s="190">
        <v>0</v>
      </c>
      <c r="R90" s="190">
        <v>0</v>
      </c>
      <c r="S90" s="190">
        <v>1</v>
      </c>
      <c r="T90" s="190">
        <v>0</v>
      </c>
      <c r="U90" s="190">
        <v>0</v>
      </c>
      <c r="V90" s="190">
        <v>0</v>
      </c>
      <c r="W90" s="190">
        <v>1</v>
      </c>
      <c r="X90" s="190">
        <v>0</v>
      </c>
      <c r="Y90" s="190">
        <v>0</v>
      </c>
      <c r="Z90" s="190">
        <v>0</v>
      </c>
      <c r="AA90" s="191">
        <f>SUM(E90:Z90)</f>
        <v>6</v>
      </c>
    </row>
    <row r="91" spans="1:27" ht="15.75" customHeight="1">
      <c r="A91" s="370"/>
      <c r="B91" s="371"/>
      <c r="C91" s="67">
        <v>73</v>
      </c>
      <c r="D91" s="67" t="s">
        <v>514</v>
      </c>
      <c r="E91" s="190">
        <v>0</v>
      </c>
      <c r="F91" s="190">
        <v>4</v>
      </c>
      <c r="G91" s="190">
        <v>0</v>
      </c>
      <c r="H91" s="190">
        <v>0</v>
      </c>
      <c r="I91" s="190">
        <v>0</v>
      </c>
      <c r="J91" s="190">
        <v>0</v>
      </c>
      <c r="K91" s="190">
        <v>0</v>
      </c>
      <c r="L91" s="190">
        <v>0</v>
      </c>
      <c r="M91" s="190">
        <v>2</v>
      </c>
      <c r="N91" s="190">
        <v>4</v>
      </c>
      <c r="O91" s="190">
        <v>0</v>
      </c>
      <c r="P91" s="190">
        <v>2</v>
      </c>
      <c r="Q91" s="190">
        <v>4</v>
      </c>
      <c r="R91" s="190">
        <v>0</v>
      </c>
      <c r="S91" s="190">
        <v>0</v>
      </c>
      <c r="T91" s="190">
        <v>0</v>
      </c>
      <c r="U91" s="190">
        <v>0</v>
      </c>
      <c r="V91" s="190">
        <v>0</v>
      </c>
      <c r="W91" s="190">
        <v>0</v>
      </c>
      <c r="X91" s="190">
        <v>0</v>
      </c>
      <c r="Y91" s="190">
        <v>0</v>
      </c>
      <c r="Z91" s="190">
        <v>0</v>
      </c>
      <c r="AA91" s="191">
        <f>SUM(E91:Z91)</f>
        <v>16</v>
      </c>
    </row>
    <row r="92" spans="1:27" ht="15.75" customHeight="1">
      <c r="A92" s="370"/>
      <c r="B92" s="371"/>
      <c r="C92" s="367" t="s">
        <v>692</v>
      </c>
      <c r="D92" s="373"/>
      <c r="E92" s="190">
        <f>SUM(E85:E91)</f>
        <v>36</v>
      </c>
      <c r="F92" s="190">
        <f>SUM(F85:F91)</f>
        <v>13</v>
      </c>
      <c r="G92" s="190">
        <f>SUM(G85:G91)</f>
        <v>4</v>
      </c>
      <c r="H92" s="190">
        <f>SUM(H85:H91)</f>
        <v>7</v>
      </c>
      <c r="I92" s="190">
        <f>SUM(I85:I91)</f>
        <v>1</v>
      </c>
      <c r="J92" s="190">
        <f>SUM(J85:J91)</f>
        <v>6</v>
      </c>
      <c r="K92" s="190">
        <f>SUM(K85:K91)</f>
        <v>10</v>
      </c>
      <c r="L92" s="190">
        <f>SUM(L85:L91)</f>
        <v>5</v>
      </c>
      <c r="M92" s="190">
        <f>SUM(M85:M91)</f>
        <v>11</v>
      </c>
      <c r="N92" s="190">
        <f>SUM(N85:N91)</f>
        <v>9</v>
      </c>
      <c r="O92" s="190">
        <f>SUM(O85:O91)</f>
        <v>5</v>
      </c>
      <c r="P92" s="190">
        <f>SUM(P85:P91)</f>
        <v>4</v>
      </c>
      <c r="Q92" s="190">
        <f>SUM(Q85:Q91)</f>
        <v>6</v>
      </c>
      <c r="R92" s="190">
        <f>SUM(R85:R91)</f>
        <v>3</v>
      </c>
      <c r="S92" s="190">
        <f>SUM(S85:S91)</f>
        <v>3</v>
      </c>
      <c r="T92" s="190">
        <f>SUM(T85:T91)</f>
        <v>1</v>
      </c>
      <c r="U92" s="190">
        <f>SUM(U85:U91)</f>
        <v>1</v>
      </c>
      <c r="V92" s="190">
        <f>SUM(V85:V91)</f>
        <v>1</v>
      </c>
      <c r="W92" s="190">
        <f>SUM(W85:W91)</f>
        <v>2</v>
      </c>
      <c r="X92" s="190">
        <f>SUM(X85:X91)</f>
        <v>0</v>
      </c>
      <c r="Y92" s="190">
        <f>SUM(Y85:Y91)</f>
        <v>0</v>
      </c>
      <c r="Z92" s="190">
        <f>SUM(Z85:Z91)</f>
        <v>0</v>
      </c>
      <c r="AA92" s="191">
        <f>SUM(E92:Z92)</f>
        <v>128</v>
      </c>
    </row>
    <row r="93" spans="1:27" ht="15.75" customHeight="1">
      <c r="A93" s="370"/>
      <c r="B93" s="369" t="s">
        <v>486</v>
      </c>
      <c r="C93" s="310"/>
      <c r="D93" s="310"/>
      <c r="E93" s="190">
        <f>E92+E84</f>
        <v>47</v>
      </c>
      <c r="F93" s="190">
        <f>F92+F84</f>
        <v>18</v>
      </c>
      <c r="G93" s="190">
        <f>G92+G84</f>
        <v>5</v>
      </c>
      <c r="H93" s="190">
        <f>H92+H84</f>
        <v>8</v>
      </c>
      <c r="I93" s="190">
        <f>I92+I84</f>
        <v>4</v>
      </c>
      <c r="J93" s="190">
        <f>J92+J84</f>
        <v>10</v>
      </c>
      <c r="K93" s="190">
        <f>K92+K84</f>
        <v>13</v>
      </c>
      <c r="L93" s="190">
        <f>L92+L84</f>
        <v>12</v>
      </c>
      <c r="M93" s="190">
        <f>M92+M84</f>
        <v>20</v>
      </c>
      <c r="N93" s="190">
        <f>N92+N84</f>
        <v>13</v>
      </c>
      <c r="O93" s="190">
        <f>O92+O84</f>
        <v>9</v>
      </c>
      <c r="P93" s="190">
        <f>P92+P84</f>
        <v>10</v>
      </c>
      <c r="Q93" s="190">
        <f>Q92+Q84</f>
        <v>7</v>
      </c>
      <c r="R93" s="190">
        <f>R92+R84</f>
        <v>6</v>
      </c>
      <c r="S93" s="190">
        <f>S92+S84</f>
        <v>8</v>
      </c>
      <c r="T93" s="190">
        <f>T92+T84</f>
        <v>3</v>
      </c>
      <c r="U93" s="190">
        <f>U92+U84</f>
        <v>3</v>
      </c>
      <c r="V93" s="190">
        <f>V92+V84</f>
        <v>3</v>
      </c>
      <c r="W93" s="190">
        <f>W92+W84</f>
        <v>2</v>
      </c>
      <c r="X93" s="190">
        <f>X92+X84</f>
        <v>0</v>
      </c>
      <c r="Y93" s="190">
        <f>Y92+Y84</f>
        <v>1</v>
      </c>
      <c r="Z93" s="190">
        <f>Z92+Z84</f>
        <v>0</v>
      </c>
      <c r="AA93" s="191">
        <f>SUM(E93:Z93)</f>
        <v>202</v>
      </c>
    </row>
    <row r="94" spans="1:27" ht="15.75" customHeight="1">
      <c r="A94" s="373" t="s">
        <v>604</v>
      </c>
      <c r="B94" s="373"/>
      <c r="C94" s="373"/>
      <c r="D94" s="373"/>
      <c r="E94" s="190"/>
      <c r="F94" s="190"/>
      <c r="G94" s="190"/>
      <c r="H94" s="190"/>
      <c r="I94" s="190"/>
      <c r="J94" s="190"/>
      <c r="K94" s="190"/>
      <c r="L94" s="190"/>
      <c r="M94" s="190"/>
      <c r="N94" s="190"/>
      <c r="O94" s="190"/>
      <c r="P94" s="190"/>
      <c r="Q94" s="190"/>
      <c r="R94" s="190"/>
      <c r="S94" s="190"/>
      <c r="T94" s="190"/>
      <c r="U94" s="190"/>
      <c r="V94" s="190"/>
      <c r="W94" s="190"/>
      <c r="X94" s="190"/>
      <c r="Y94" s="190"/>
      <c r="Z94" s="190"/>
      <c r="AA94" s="191">
        <f>SUM(E94:Z94)</f>
        <v>0</v>
      </c>
    </row>
    <row r="95" spans="1:27" ht="17.25" customHeight="1">
      <c r="A95" s="373" t="s">
        <v>383</v>
      </c>
      <c r="B95" s="373"/>
      <c r="C95" s="373"/>
      <c r="D95" s="373"/>
      <c r="E95" s="193"/>
      <c r="F95" s="193"/>
      <c r="G95" s="193"/>
      <c r="H95" s="193"/>
      <c r="I95" s="193"/>
      <c r="J95" s="193"/>
      <c r="K95" s="193"/>
      <c r="L95" s="193"/>
      <c r="M95" s="193"/>
      <c r="N95" s="193"/>
      <c r="O95" s="193"/>
      <c r="P95" s="193"/>
      <c r="Q95" s="193"/>
      <c r="R95" s="193"/>
      <c r="S95" s="193"/>
      <c r="T95" s="193"/>
      <c r="U95" s="193"/>
      <c r="V95" s="193"/>
      <c r="W95" s="193"/>
      <c r="X95" s="193"/>
      <c r="Y95" s="193"/>
      <c r="Z95" s="193"/>
      <c r="AA95" s="191">
        <f>SUM(E95:Z95)</f>
        <v>0</v>
      </c>
    </row>
    <row r="96" spans="1:27" ht="15.75" customHeight="1">
      <c r="A96" s="374" t="s">
        <v>247</v>
      </c>
      <c r="B96" s="374"/>
      <c r="C96" s="374"/>
      <c r="D96" s="374"/>
      <c r="E96" s="190">
        <f>E95+E94+E93+E78+E50+E26</f>
        <v>209</v>
      </c>
      <c r="F96" s="190">
        <f>F95+F94+F93+F78+F50+F26</f>
        <v>79</v>
      </c>
      <c r="G96" s="190">
        <f>G95+G94+G93+G78+G50+G26</f>
        <v>58</v>
      </c>
      <c r="H96" s="190">
        <f>H95+H94+H93+H78+H50+H26</f>
        <v>52</v>
      </c>
      <c r="I96" s="190">
        <f>I95+I94+I93+I78+I50+I26</f>
        <v>51</v>
      </c>
      <c r="J96" s="190">
        <f>J95+J94+J93+J78+J50+J26</f>
        <v>87</v>
      </c>
      <c r="K96" s="190">
        <f>K95+K94+K93+K78+K50+K26</f>
        <v>100</v>
      </c>
      <c r="L96" s="190">
        <f>L95+L94+L93+L78+L50+L26</f>
        <v>81</v>
      </c>
      <c r="M96" s="190">
        <f>M95+M94+M93+M78+M50+M26</f>
        <v>111</v>
      </c>
      <c r="N96" s="190">
        <f>N95+N94+N93+N78+N50+N26</f>
        <v>92</v>
      </c>
      <c r="O96" s="190">
        <f>O95+O94+O93+O78+O50+O26</f>
        <v>76</v>
      </c>
      <c r="P96" s="190">
        <f>P95+P94+P93+P78+P50+P26</f>
        <v>76</v>
      </c>
      <c r="Q96" s="190">
        <f>Q95+Q94+Q93+Q78+Q50+Q26</f>
        <v>70</v>
      </c>
      <c r="R96" s="190">
        <f>R95+R94+R93+R78+R50+R26</f>
        <v>43</v>
      </c>
      <c r="S96" s="190">
        <f>S95+S94+S93+S78+S50+S26</f>
        <v>49</v>
      </c>
      <c r="T96" s="190">
        <f>T95+T94+T93+T78+T50+T26</f>
        <v>34</v>
      </c>
      <c r="U96" s="190">
        <f>U95+U94+U93+U78+U50+U26</f>
        <v>44</v>
      </c>
      <c r="V96" s="190">
        <f>V95+V94+V93+V78+V50+V26</f>
        <v>32</v>
      </c>
      <c r="W96" s="190">
        <f>W95+W94+W93+W78+W50+W26</f>
        <v>19</v>
      </c>
      <c r="X96" s="190">
        <f>X95+X94+X93+X78+X50+X26</f>
        <v>3</v>
      </c>
      <c r="Y96" s="190">
        <f>Y95+Y94+Y93+Y78+Y50+Y26</f>
        <v>5</v>
      </c>
      <c r="Z96" s="190">
        <f>Z95+Z94+Z93+Z78+Z50+Z26</f>
        <v>1</v>
      </c>
      <c r="AA96" s="191">
        <f>AA95+AA94+AA93+AA78+AA50+AA26</f>
        <v>1372</v>
      </c>
    </row>
    <row r="97" spans="1:27" ht="15.75" customHeight="1">
      <c r="A97" s="112"/>
      <c r="B97" s="112"/>
      <c r="C97" s="112"/>
      <c r="D97" s="112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112"/>
      <c r="Q97" s="112"/>
      <c r="R97" s="112"/>
      <c r="S97" s="112"/>
      <c r="T97" s="112"/>
      <c r="U97" s="112"/>
      <c r="V97" s="112"/>
      <c r="W97" s="112"/>
      <c r="X97" s="112"/>
      <c r="Y97" s="112"/>
      <c r="Z97" s="112"/>
      <c r="AA97" s="194"/>
    </row>
    <row r="98" spans="1:27" ht="15.75" customHeight="1">
      <c r="A98" s="112"/>
      <c r="B98" s="112"/>
      <c r="C98" s="112"/>
      <c r="D98" s="112"/>
      <c r="E98" s="112"/>
      <c r="F98" s="112"/>
      <c r="G98" s="112"/>
      <c r="H98" s="112"/>
      <c r="I98" s="112"/>
      <c r="J98" s="112"/>
      <c r="K98" s="112"/>
      <c r="L98" s="112"/>
      <c r="M98" s="112"/>
      <c r="N98" s="112"/>
      <c r="O98" s="112"/>
      <c r="P98" s="112"/>
      <c r="Q98" s="112"/>
      <c r="R98" s="112"/>
      <c r="S98" s="112"/>
      <c r="T98" s="112"/>
      <c r="U98" s="112"/>
      <c r="V98" s="112"/>
      <c r="W98" s="112"/>
      <c r="X98" s="112"/>
      <c r="Y98" s="112"/>
      <c r="Z98" s="112"/>
      <c r="AA98" s="194"/>
    </row>
    <row r="99" spans="1:27" ht="15.75" customHeight="1">
      <c r="A99" s="112"/>
      <c r="B99" s="112"/>
      <c r="C99" s="112"/>
      <c r="D99" s="112"/>
      <c r="E99" s="112"/>
      <c r="F99" s="112"/>
      <c r="G99" s="112"/>
      <c r="H99" s="112"/>
      <c r="I99" s="112"/>
      <c r="J99" s="112"/>
      <c r="K99" s="112"/>
      <c r="L99" s="112"/>
      <c r="M99" s="112"/>
      <c r="N99" s="112"/>
      <c r="O99" s="112"/>
      <c r="P99" s="112"/>
      <c r="Q99" s="112"/>
      <c r="R99" s="112"/>
      <c r="S99" s="112"/>
      <c r="T99" s="112"/>
      <c r="U99" s="112"/>
      <c r="V99" s="112"/>
      <c r="W99" s="112"/>
      <c r="X99" s="112"/>
      <c r="Y99" s="112"/>
      <c r="Z99" s="112"/>
      <c r="AA99" s="194"/>
    </row>
    <row r="100" spans="1:27" ht="15.75" customHeight="1">
      <c r="A100" s="112"/>
      <c r="B100" s="112"/>
      <c r="C100" s="112"/>
      <c r="D100" s="112"/>
      <c r="E100" s="112"/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  <c r="R100" s="112"/>
      <c r="S100" s="112"/>
      <c r="T100" s="112"/>
      <c r="U100" s="112"/>
      <c r="V100" s="112"/>
      <c r="W100" s="112"/>
      <c r="X100" s="112"/>
      <c r="Y100" s="112"/>
      <c r="Z100" s="112"/>
      <c r="AA100" s="194"/>
    </row>
    <row r="101" spans="1:27" ht="15.75" customHeight="1">
      <c r="A101" s="112"/>
      <c r="B101" s="112"/>
      <c r="C101" s="112"/>
      <c r="D101" s="112"/>
      <c r="E101" s="112"/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  <c r="R101" s="112"/>
      <c r="S101" s="112"/>
      <c r="T101" s="112"/>
      <c r="U101" s="112"/>
      <c r="V101" s="112"/>
      <c r="W101" s="112"/>
      <c r="X101" s="112"/>
      <c r="Y101" s="112"/>
      <c r="Z101" s="112"/>
      <c r="AA101" s="194"/>
    </row>
    <row r="102" spans="1:27" ht="15.75" customHeight="1">
      <c r="A102" s="112"/>
      <c r="B102" s="112"/>
      <c r="C102" s="112"/>
      <c r="D102" s="112"/>
      <c r="E102" s="112"/>
      <c r="F102" s="112"/>
      <c r="G102" s="112"/>
      <c r="H102" s="112"/>
      <c r="I102" s="112"/>
      <c r="J102" s="112"/>
      <c r="K102" s="112"/>
      <c r="L102" s="112"/>
      <c r="M102" s="112"/>
      <c r="N102" s="112"/>
      <c r="O102" s="112"/>
      <c r="P102" s="112"/>
      <c r="Q102" s="112"/>
      <c r="R102" s="112"/>
      <c r="S102" s="112"/>
      <c r="T102" s="112"/>
      <c r="U102" s="112"/>
      <c r="V102" s="112"/>
      <c r="W102" s="112"/>
      <c r="X102" s="112"/>
      <c r="Y102" s="112"/>
      <c r="Z102" s="112"/>
      <c r="AA102" s="194"/>
    </row>
    <row r="103" spans="1:27" ht="15.75" customHeight="1">
      <c r="A103" s="112"/>
      <c r="B103" s="112"/>
      <c r="C103" s="112"/>
      <c r="D103" s="112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  <c r="S103" s="112"/>
      <c r="T103" s="112"/>
      <c r="U103" s="112"/>
      <c r="V103" s="112"/>
      <c r="W103" s="112"/>
      <c r="X103" s="112"/>
      <c r="Y103" s="112"/>
      <c r="Z103" s="112"/>
      <c r="AA103" s="194"/>
    </row>
    <row r="104" spans="1:27" ht="15.75" customHeight="1">
      <c r="A104" s="112"/>
      <c r="B104" s="112"/>
      <c r="C104" s="112"/>
      <c r="D104" s="112"/>
      <c r="E104" s="112"/>
      <c r="F104" s="112"/>
      <c r="G104" s="112"/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  <c r="R104" s="112"/>
      <c r="S104" s="112"/>
      <c r="T104" s="112"/>
      <c r="U104" s="112"/>
      <c r="V104" s="112"/>
      <c r="W104" s="112"/>
      <c r="X104" s="112"/>
      <c r="Y104" s="112"/>
      <c r="Z104" s="112"/>
      <c r="AA104" s="194"/>
    </row>
    <row r="105" spans="1:27" ht="15.75" customHeight="1">
      <c r="A105" s="112"/>
      <c r="B105" s="112"/>
      <c r="C105" s="112"/>
      <c r="D105" s="112"/>
      <c r="E105" s="112"/>
      <c r="F105" s="112"/>
      <c r="G105" s="112"/>
      <c r="H105" s="112"/>
      <c r="I105" s="112"/>
      <c r="J105" s="112"/>
      <c r="K105" s="112"/>
      <c r="L105" s="112"/>
      <c r="M105" s="112"/>
      <c r="N105" s="112"/>
      <c r="O105" s="112"/>
      <c r="P105" s="112"/>
      <c r="Q105" s="112"/>
      <c r="R105" s="112"/>
      <c r="S105" s="112"/>
      <c r="T105" s="112"/>
      <c r="U105" s="112"/>
      <c r="V105" s="112"/>
      <c r="W105" s="112"/>
      <c r="X105" s="112"/>
      <c r="Y105" s="112"/>
      <c r="Z105" s="112"/>
      <c r="AA105" s="194"/>
    </row>
    <row r="106" spans="1:27" ht="15.75" customHeight="1">
      <c r="A106" s="112"/>
      <c r="B106" s="112"/>
      <c r="C106" s="112"/>
      <c r="D106" s="112"/>
      <c r="E106" s="112"/>
      <c r="F106" s="112"/>
      <c r="G106" s="112"/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  <c r="R106" s="112"/>
      <c r="S106" s="112"/>
      <c r="T106" s="112"/>
      <c r="U106" s="112"/>
      <c r="V106" s="112"/>
      <c r="W106" s="112"/>
      <c r="X106" s="112"/>
      <c r="Y106" s="112"/>
      <c r="Z106" s="112"/>
      <c r="AA106" s="194"/>
    </row>
    <row r="107" spans="1:27" ht="15.75" customHeight="1">
      <c r="A107" s="112"/>
      <c r="B107" s="112"/>
      <c r="C107" s="112"/>
      <c r="D107" s="112"/>
      <c r="E107" s="112"/>
      <c r="F107" s="112"/>
      <c r="G107" s="112"/>
      <c r="H107" s="112"/>
      <c r="I107" s="112"/>
      <c r="J107" s="112"/>
      <c r="K107" s="112"/>
      <c r="L107" s="112"/>
      <c r="M107" s="112"/>
      <c r="N107" s="112"/>
      <c r="O107" s="112"/>
      <c r="P107" s="112"/>
      <c r="Q107" s="112"/>
      <c r="R107" s="112"/>
      <c r="S107" s="112"/>
      <c r="T107" s="112"/>
      <c r="U107" s="112"/>
      <c r="V107" s="112"/>
      <c r="W107" s="112"/>
      <c r="X107" s="112"/>
      <c r="Y107" s="112"/>
      <c r="Z107" s="112"/>
      <c r="AA107" s="194"/>
    </row>
    <row r="108" spans="1:27" ht="15.75" customHeight="1">
      <c r="A108" s="112"/>
      <c r="B108" s="112"/>
      <c r="C108" s="112"/>
      <c r="D108" s="112"/>
      <c r="E108" s="112"/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  <c r="R108" s="112"/>
      <c r="S108" s="112"/>
      <c r="T108" s="112"/>
      <c r="U108" s="112"/>
      <c r="V108" s="112"/>
      <c r="W108" s="112"/>
      <c r="X108" s="112"/>
      <c r="Y108" s="112"/>
      <c r="Z108" s="112"/>
      <c r="AA108" s="194"/>
    </row>
    <row r="109" spans="1:27" ht="15.75" customHeight="1">
      <c r="A109" s="112"/>
      <c r="B109" s="112"/>
      <c r="C109" s="112"/>
      <c r="D109" s="112"/>
      <c r="E109" s="112"/>
      <c r="F109" s="112"/>
      <c r="G109" s="112"/>
      <c r="H109" s="112"/>
      <c r="I109" s="112"/>
      <c r="J109" s="112"/>
      <c r="K109" s="112"/>
      <c r="L109" s="112"/>
      <c r="M109" s="112"/>
      <c r="N109" s="112"/>
      <c r="O109" s="112"/>
      <c r="P109" s="112"/>
      <c r="Q109" s="112"/>
      <c r="R109" s="112"/>
      <c r="S109" s="112"/>
      <c r="T109" s="112"/>
      <c r="U109" s="112"/>
      <c r="V109" s="112"/>
      <c r="W109" s="112"/>
      <c r="X109" s="112"/>
      <c r="Y109" s="112"/>
      <c r="Z109" s="112"/>
      <c r="AA109" s="194"/>
    </row>
    <row r="110" spans="1:27" ht="15.75" customHeight="1">
      <c r="A110" s="112"/>
      <c r="B110" s="112"/>
      <c r="C110" s="112"/>
      <c r="D110" s="112"/>
      <c r="E110" s="112"/>
      <c r="F110" s="112"/>
      <c r="G110" s="112"/>
      <c r="H110" s="112"/>
      <c r="I110" s="112"/>
      <c r="J110" s="112"/>
      <c r="K110" s="112"/>
      <c r="L110" s="112"/>
      <c r="M110" s="112"/>
      <c r="N110" s="112"/>
      <c r="O110" s="112"/>
      <c r="P110" s="112"/>
      <c r="Q110" s="112"/>
      <c r="R110" s="112"/>
      <c r="S110" s="112"/>
      <c r="T110" s="112"/>
      <c r="U110" s="112"/>
      <c r="V110" s="112"/>
      <c r="W110" s="112"/>
      <c r="X110" s="112"/>
      <c r="Y110" s="112"/>
      <c r="Z110" s="112"/>
      <c r="AA110" s="194"/>
    </row>
    <row r="111" spans="1:27" ht="15.75" customHeight="1">
      <c r="A111" s="112"/>
      <c r="B111" s="112"/>
      <c r="C111" s="112"/>
      <c r="D111" s="112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  <c r="R111" s="112"/>
      <c r="S111" s="112"/>
      <c r="T111" s="112"/>
      <c r="U111" s="112"/>
      <c r="V111" s="112"/>
      <c r="W111" s="112"/>
      <c r="X111" s="112"/>
      <c r="Y111" s="112"/>
      <c r="Z111" s="112"/>
      <c r="AA111" s="194"/>
    </row>
    <row r="112" spans="1:27" ht="15.75" customHeight="1">
      <c r="A112" s="112"/>
      <c r="B112" s="112"/>
      <c r="C112" s="112"/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  <c r="R112" s="112"/>
      <c r="S112" s="112"/>
      <c r="T112" s="112"/>
      <c r="U112" s="112"/>
      <c r="V112" s="112"/>
      <c r="W112" s="112"/>
      <c r="X112" s="112"/>
      <c r="Y112" s="112"/>
      <c r="Z112" s="112"/>
      <c r="AA112" s="194"/>
    </row>
    <row r="113" spans="1:4" ht="15.75" customHeight="1">
      <c r="A113" s="112"/>
      <c r="B113" s="112"/>
      <c r="C113" s="112"/>
      <c r="D113" s="112"/>
    </row>
    <row r="114" spans="1:4" ht="15.75" customHeight="1">
      <c r="A114" s="112"/>
      <c r="B114" s="112"/>
      <c r="C114" s="112"/>
      <c r="D114" s="112"/>
    </row>
    <row r="115" spans="1:4" ht="15.75" customHeight="1">
      <c r="A115" s="112"/>
      <c r="B115" s="112"/>
      <c r="C115" s="112"/>
      <c r="D115" s="112"/>
    </row>
    <row r="116" spans="1:4" ht="15.75" customHeight="1">
      <c r="A116" s="112"/>
      <c r="B116" s="112"/>
      <c r="C116" s="112"/>
      <c r="D116" s="112"/>
    </row>
    <row r="117" spans="1:4" ht="15.75" customHeight="1">
      <c r="A117" s="112"/>
      <c r="B117" s="112"/>
      <c r="C117" s="112"/>
      <c r="D117" s="112"/>
    </row>
    <row r="118" spans="1:4" ht="15.75" customHeight="1">
      <c r="A118" s="112"/>
      <c r="B118" s="112"/>
      <c r="C118" s="112"/>
      <c r="D118" s="112"/>
    </row>
    <row r="119" spans="1:4" ht="15.75" customHeight="1">
      <c r="A119" s="112"/>
      <c r="B119" s="112"/>
      <c r="C119" s="112"/>
      <c r="D119" s="112"/>
    </row>
    <row r="120" spans="1:4" ht="15.75" customHeight="1">
      <c r="A120" s="112"/>
      <c r="B120" s="112"/>
      <c r="C120" s="112"/>
      <c r="D120" s="112"/>
    </row>
    <row r="121" spans="1:4" ht="15.75" customHeight="1">
      <c r="A121" s="112"/>
      <c r="B121" s="112"/>
      <c r="C121" s="112"/>
      <c r="D121" s="112"/>
    </row>
    <row r="122" spans="1:4" ht="15.75" customHeight="1">
      <c r="A122" s="112"/>
      <c r="B122" s="112"/>
      <c r="C122" s="112"/>
      <c r="D122" s="112"/>
    </row>
    <row r="123" spans="1:4" ht="15.75" customHeight="1">
      <c r="A123" s="112"/>
      <c r="B123" s="112"/>
      <c r="C123" s="112"/>
      <c r="D123" s="112"/>
    </row>
    <row r="124" spans="1:4" ht="15.75" customHeight="1">
      <c r="A124" s="112"/>
      <c r="B124" s="112"/>
      <c r="C124" s="112"/>
      <c r="D124" s="112"/>
    </row>
    <row r="125" spans="1:4" ht="15.75" customHeight="1">
      <c r="A125" s="112"/>
      <c r="B125" s="112"/>
      <c r="C125" s="112"/>
      <c r="D125" s="112"/>
    </row>
    <row r="126" spans="1:4" ht="15.75" customHeight="1">
      <c r="A126" s="112"/>
      <c r="B126" s="112"/>
      <c r="C126" s="112"/>
      <c r="D126" s="112"/>
    </row>
    <row r="127" spans="1:4" ht="15.75" customHeight="1">
      <c r="A127" s="112"/>
      <c r="B127" s="112"/>
      <c r="C127" s="112"/>
      <c r="D127" s="112"/>
    </row>
    <row r="128" spans="1:4" ht="15.75" customHeight="1">
      <c r="A128" s="112"/>
      <c r="B128" s="112"/>
      <c r="C128" s="112"/>
      <c r="D128" s="112"/>
    </row>
    <row r="129" spans="1:4" ht="15.75" customHeight="1">
      <c r="A129" s="112"/>
      <c r="B129" s="112"/>
      <c r="C129" s="112"/>
      <c r="D129" s="112"/>
    </row>
    <row r="130" spans="1:4" ht="15.75" customHeight="1">
      <c r="A130" s="112"/>
      <c r="B130" s="112"/>
      <c r="C130" s="112"/>
      <c r="D130" s="112"/>
    </row>
    <row r="131" spans="1:4" ht="15.75" customHeight="1">
      <c r="A131" s="112"/>
      <c r="B131" s="112"/>
      <c r="C131" s="112"/>
      <c r="D131" s="112"/>
    </row>
    <row r="132" spans="1:4" ht="15.75" customHeight="1">
      <c r="A132" s="112"/>
      <c r="B132" s="112"/>
      <c r="C132" s="112"/>
      <c r="D132" s="112"/>
    </row>
    <row r="133" spans="1:4" ht="15.75" customHeight="1">
      <c r="A133" s="112"/>
      <c r="B133" s="112"/>
      <c r="C133" s="112"/>
      <c r="D133" s="112"/>
    </row>
    <row r="134" spans="1:4" ht="15.75" customHeight="1">
      <c r="A134" s="112"/>
      <c r="B134" s="112"/>
      <c r="C134" s="112"/>
      <c r="D134" s="112"/>
    </row>
    <row r="135" spans="1:4" ht="15.75" customHeight="1">
      <c r="A135" s="112"/>
      <c r="B135" s="112"/>
      <c r="C135" s="112"/>
      <c r="D135" s="112"/>
    </row>
    <row r="136" spans="1:4" ht="15.75" customHeight="1">
      <c r="A136" s="112"/>
      <c r="B136" s="112"/>
      <c r="C136" s="112"/>
      <c r="D136" s="112"/>
    </row>
    <row r="137" spans="1:4" ht="15.75" customHeight="1">
      <c r="A137" s="112"/>
      <c r="B137" s="112"/>
      <c r="C137" s="112"/>
      <c r="D137" s="112"/>
    </row>
    <row r="138" spans="1:4" ht="15.75" customHeight="1">
      <c r="A138" s="112"/>
      <c r="B138" s="112"/>
      <c r="C138" s="112"/>
      <c r="D138" s="112"/>
    </row>
    <row r="139" spans="1:4" ht="15.75" customHeight="1">
      <c r="A139" s="112"/>
      <c r="B139" s="112"/>
      <c r="C139" s="112"/>
      <c r="D139" s="112"/>
    </row>
    <row r="140" spans="1:4" ht="15.75" customHeight="1">
      <c r="A140" s="112"/>
      <c r="B140" s="112"/>
      <c r="C140" s="112"/>
      <c r="D140" s="112"/>
    </row>
    <row r="141" spans="1:4" ht="15.75" customHeight="1">
      <c r="A141" s="112"/>
      <c r="B141" s="112"/>
      <c r="C141" s="112"/>
      <c r="D141" s="112"/>
    </row>
    <row r="142" spans="1:4" ht="15.75" customHeight="1">
      <c r="A142" s="112"/>
      <c r="B142" s="112"/>
      <c r="C142" s="112"/>
      <c r="D142" s="112"/>
    </row>
    <row r="143" spans="1:4" ht="15.75" customHeight="1">
      <c r="A143" s="112"/>
      <c r="B143" s="112"/>
      <c r="C143" s="112"/>
      <c r="D143" s="112"/>
    </row>
    <row r="144" spans="1:4" ht="15.75" customHeight="1">
      <c r="A144" s="112"/>
      <c r="B144" s="112"/>
      <c r="C144" s="112"/>
      <c r="D144" s="112"/>
    </row>
    <row r="145" spans="1:4" ht="15.75" customHeight="1">
      <c r="A145" s="112"/>
      <c r="B145" s="112"/>
      <c r="C145" s="112"/>
      <c r="D145" s="112"/>
    </row>
    <row r="146" spans="1:4" ht="15.75" customHeight="1">
      <c r="A146" s="112"/>
      <c r="B146" s="112"/>
      <c r="C146" s="112"/>
      <c r="D146" s="112"/>
    </row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</sheetData>
  <mergeCells count="61">
    <mergeCell ref="R2:R3"/>
    <mergeCell ref="S2:S3"/>
    <mergeCell ref="T2:T3"/>
    <mergeCell ref="J2:J3"/>
    <mergeCell ref="K2:K3"/>
    <mergeCell ref="L2:L3"/>
    <mergeCell ref="M2:M3"/>
    <mergeCell ref="N2:N3"/>
    <mergeCell ref="A96:D96"/>
    <mergeCell ref="A94:D94"/>
    <mergeCell ref="A95:D95"/>
    <mergeCell ref="Z2:Z3"/>
    <mergeCell ref="AA2:AA3"/>
    <mergeCell ref="E2:E3"/>
    <mergeCell ref="F2:F3"/>
    <mergeCell ref="G2:G3"/>
    <mergeCell ref="H2:H3"/>
    <mergeCell ref="C3:D3"/>
    <mergeCell ref="I2:I3"/>
    <mergeCell ref="O2:O3"/>
    <mergeCell ref="X2:X3"/>
    <mergeCell ref="Y2:Y3"/>
    <mergeCell ref="V2:V3"/>
    <mergeCell ref="W2:W3"/>
    <mergeCell ref="U2:U3"/>
    <mergeCell ref="P2:P3"/>
    <mergeCell ref="Q2:Q3"/>
    <mergeCell ref="C77:D77"/>
    <mergeCell ref="B78:D78"/>
    <mergeCell ref="A51:A78"/>
    <mergeCell ref="B19:B25"/>
    <mergeCell ref="A79:A93"/>
    <mergeCell ref="B93:D93"/>
    <mergeCell ref="B79:B84"/>
    <mergeCell ref="B85:B92"/>
    <mergeCell ref="C84:D84"/>
    <mergeCell ref="B4:B11"/>
    <mergeCell ref="C11:D11"/>
    <mergeCell ref="C18:D18"/>
    <mergeCell ref="C92:D92"/>
    <mergeCell ref="C70:D70"/>
    <mergeCell ref="C31:D31"/>
    <mergeCell ref="B27:B31"/>
    <mergeCell ref="B51:B56"/>
    <mergeCell ref="C56:D56"/>
    <mergeCell ref="B57:B63"/>
    <mergeCell ref="C63:D63"/>
    <mergeCell ref="B64:B70"/>
    <mergeCell ref="B71:B77"/>
    <mergeCell ref="B50:D50"/>
    <mergeCell ref="A4:A26"/>
    <mergeCell ref="B26:D26"/>
    <mergeCell ref="A27:A50"/>
    <mergeCell ref="C25:D25"/>
    <mergeCell ref="B12:B18"/>
    <mergeCell ref="C37:D37"/>
    <mergeCell ref="B38:B43"/>
    <mergeCell ref="C43:D43"/>
    <mergeCell ref="C49:D49"/>
    <mergeCell ref="B44:B49"/>
    <mergeCell ref="B32:B37"/>
  </mergeCells>
  <printOptions horizontalCentered="1"/>
  <pageMargins left="0.590416669845581" right="0.39347222447395325" top="0.511388897895813" bottom="0.47236111760139465" header="0" footer="0.1966666728258133"/>
  <pageSetup horizontalDpi="600" verticalDpi="600" orientation="portrait" paperSize="9" copies="1"/>
  <headerFooter>
    <oddFooter>&amp;L&amp;"돋움체,Italic"&amp;9 2015년 마산교구 통계&amp;R&amp;"새굴림,Italic"&amp;9 2015년 마산교구 통계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O97"/>
  <sheetViews>
    <sheetView zoomScale="110" zoomScaleNormal="110" workbookViewId="0" topLeftCell="A1">
      <pane ySplit="4" topLeftCell="A5" activePane="bottomLeft" state="frozen"/>
      <selection pane="bottomLeft" activeCell="R15" sqref="R15"/>
    </sheetView>
  </sheetViews>
  <sheetFormatPr defaultColWidth="8.88671875" defaultRowHeight="13.5"/>
  <cols>
    <col min="1" max="2" width="2.5546875" style="37" customWidth="1"/>
    <col min="3" max="3" width="2.77734375" style="37" customWidth="1"/>
    <col min="4" max="4" width="5.5546875" style="37" customWidth="1"/>
    <col min="5" max="7" width="5.77734375" style="37" customWidth="1"/>
    <col min="8" max="8" width="5.77734375" style="195" customWidth="1"/>
    <col min="9" max="9" width="5.77734375" style="37" customWidth="1"/>
    <col min="10" max="15" width="5.99609375" style="37" customWidth="1"/>
    <col min="16" max="16384" width="8.88671875" style="37" customWidth="1"/>
  </cols>
  <sheetData>
    <row r="1" spans="1:15" ht="19.5" customHeight="1">
      <c r="A1" s="376" t="s">
        <v>181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</row>
    <row r="2" spans="1:15" ht="9.75" customHeight="1">
      <c r="A2" s="543" t="s">
        <v>382</v>
      </c>
      <c r="B2" s="543" t="s">
        <v>388</v>
      </c>
      <c r="C2" s="62"/>
      <c r="D2" s="63" t="s">
        <v>648</v>
      </c>
      <c r="E2" s="501" t="s">
        <v>375</v>
      </c>
      <c r="F2" s="537" t="s">
        <v>447</v>
      </c>
      <c r="G2" s="537" t="s">
        <v>440</v>
      </c>
      <c r="H2" s="501" t="s">
        <v>430</v>
      </c>
      <c r="I2" s="501" t="s">
        <v>442</v>
      </c>
      <c r="J2" s="506" t="s">
        <v>186</v>
      </c>
      <c r="K2" s="507"/>
      <c r="L2" s="507"/>
      <c r="M2" s="507"/>
      <c r="N2" s="507"/>
      <c r="O2" s="508"/>
    </row>
    <row r="3" spans="1:15" ht="9.75" customHeight="1">
      <c r="A3" s="543"/>
      <c r="B3" s="543"/>
      <c r="C3" s="84"/>
      <c r="D3" s="87"/>
      <c r="E3" s="536"/>
      <c r="F3" s="538"/>
      <c r="G3" s="538"/>
      <c r="H3" s="536"/>
      <c r="I3" s="536"/>
      <c r="J3" s="540" t="s">
        <v>708</v>
      </c>
      <c r="K3" s="541"/>
      <c r="L3" s="542"/>
      <c r="M3" s="540" t="s">
        <v>499</v>
      </c>
      <c r="N3" s="541"/>
      <c r="O3" s="542"/>
    </row>
    <row r="4" spans="1:15" ht="11.25" customHeight="1">
      <c r="A4" s="543"/>
      <c r="B4" s="543"/>
      <c r="C4" s="118" t="s">
        <v>705</v>
      </c>
      <c r="D4" s="65"/>
      <c r="E4" s="502"/>
      <c r="F4" s="539"/>
      <c r="G4" s="539"/>
      <c r="H4" s="502"/>
      <c r="I4" s="502"/>
      <c r="J4" s="197" t="s">
        <v>667</v>
      </c>
      <c r="K4" s="197" t="s">
        <v>507</v>
      </c>
      <c r="L4" s="197" t="s">
        <v>446</v>
      </c>
      <c r="M4" s="198" t="s">
        <v>667</v>
      </c>
      <c r="N4" s="197" t="s">
        <v>507</v>
      </c>
      <c r="O4" s="197" t="s">
        <v>446</v>
      </c>
    </row>
    <row r="5" spans="1:15" s="196" customFormat="1" ht="15.75" customHeight="1">
      <c r="A5" s="370" t="s">
        <v>752</v>
      </c>
      <c r="B5" s="371" t="s">
        <v>381</v>
      </c>
      <c r="C5" s="67">
        <v>1</v>
      </c>
      <c r="D5" s="67" t="s">
        <v>338</v>
      </c>
      <c r="E5" s="39">
        <v>0</v>
      </c>
      <c r="F5" s="39">
        <v>5</v>
      </c>
      <c r="G5" s="39">
        <v>5</v>
      </c>
      <c r="H5" s="39">
        <v>49000</v>
      </c>
      <c r="I5" s="39">
        <v>3100</v>
      </c>
      <c r="J5" s="39">
        <v>1792</v>
      </c>
      <c r="K5" s="39">
        <v>558</v>
      </c>
      <c r="L5" s="103">
        <f>ROUNDDOWN((K5/J5),3)</f>
        <v>0.311</v>
      </c>
      <c r="M5" s="39">
        <v>1851</v>
      </c>
      <c r="N5" s="39">
        <v>691</v>
      </c>
      <c r="O5" s="103">
        <f>ROUNDDOWN((N5/M5),3)</f>
        <v>0.373</v>
      </c>
    </row>
    <row r="6" spans="1:15" s="196" customFormat="1" ht="15.75" customHeight="1">
      <c r="A6" s="370"/>
      <c r="B6" s="371"/>
      <c r="C6" s="67">
        <v>2</v>
      </c>
      <c r="D6" s="67" t="s">
        <v>353</v>
      </c>
      <c r="E6" s="39">
        <v>0</v>
      </c>
      <c r="F6" s="39">
        <v>5</v>
      </c>
      <c r="G6" s="39">
        <v>5</v>
      </c>
      <c r="H6" s="39">
        <v>38778</v>
      </c>
      <c r="I6" s="39">
        <v>1937</v>
      </c>
      <c r="J6" s="39">
        <v>806</v>
      </c>
      <c r="K6" s="39">
        <v>375</v>
      </c>
      <c r="L6" s="103">
        <f>ROUNDDOWN((K6/J6),3)</f>
        <v>0.465</v>
      </c>
      <c r="M6" s="39">
        <v>729</v>
      </c>
      <c r="N6" s="39">
        <v>398</v>
      </c>
      <c r="O6" s="103">
        <f>ROUNDDOWN((N6/M6),3)</f>
        <v>0.545</v>
      </c>
    </row>
    <row r="7" spans="1:15" s="196" customFormat="1" ht="15.75" customHeight="1">
      <c r="A7" s="370"/>
      <c r="B7" s="371"/>
      <c r="C7" s="67">
        <v>3</v>
      </c>
      <c r="D7" s="67" t="s">
        <v>344</v>
      </c>
      <c r="E7" s="39">
        <v>0</v>
      </c>
      <c r="F7" s="39">
        <v>4</v>
      </c>
      <c r="G7" s="39">
        <v>0</v>
      </c>
      <c r="H7" s="39">
        <v>0</v>
      </c>
      <c r="I7" s="39">
        <v>0</v>
      </c>
      <c r="J7" s="39">
        <v>538</v>
      </c>
      <c r="K7" s="39">
        <v>211</v>
      </c>
      <c r="L7" s="103">
        <f>ROUNDDOWN((K7/J7),3)</f>
        <v>0.392</v>
      </c>
      <c r="M7" s="39">
        <v>616</v>
      </c>
      <c r="N7" s="39">
        <v>202</v>
      </c>
      <c r="O7" s="103">
        <f>ROUNDDOWN((N7/M7),3)</f>
        <v>0.327</v>
      </c>
    </row>
    <row r="8" spans="1:15" s="196" customFormat="1" ht="15.75" customHeight="1">
      <c r="A8" s="370"/>
      <c r="B8" s="371"/>
      <c r="C8" s="67">
        <v>4</v>
      </c>
      <c r="D8" s="67" t="s">
        <v>506</v>
      </c>
      <c r="E8" s="39">
        <v>0</v>
      </c>
      <c r="F8" s="39">
        <v>9</v>
      </c>
      <c r="G8" s="39">
        <v>5</v>
      </c>
      <c r="H8" s="39">
        <v>35660</v>
      </c>
      <c r="I8" s="39">
        <v>1820</v>
      </c>
      <c r="J8" s="39">
        <v>1278</v>
      </c>
      <c r="K8" s="39">
        <v>528</v>
      </c>
      <c r="L8" s="103">
        <f>ROUNDDOWN((K8/J8),3)</f>
        <v>0.413</v>
      </c>
      <c r="M8" s="39">
        <v>1218</v>
      </c>
      <c r="N8" s="39">
        <v>410</v>
      </c>
      <c r="O8" s="103">
        <f>ROUNDDOWN((N8/M8),3)</f>
        <v>0.336</v>
      </c>
    </row>
    <row r="9" spans="1:15" s="196" customFormat="1" ht="15.75" customHeight="1">
      <c r="A9" s="370"/>
      <c r="B9" s="371"/>
      <c r="C9" s="67">
        <v>5</v>
      </c>
      <c r="D9" s="67" t="s">
        <v>386</v>
      </c>
      <c r="E9" s="39">
        <v>0</v>
      </c>
      <c r="F9" s="39">
        <v>13</v>
      </c>
      <c r="G9" s="39">
        <v>2</v>
      </c>
      <c r="H9" s="39">
        <v>15155</v>
      </c>
      <c r="I9" s="39">
        <v>312</v>
      </c>
      <c r="J9" s="39">
        <v>558</v>
      </c>
      <c r="K9" s="39">
        <v>207</v>
      </c>
      <c r="L9" s="103">
        <f>ROUNDDOWN((K9/J9),3)</f>
        <v>0.37</v>
      </c>
      <c r="M9" s="39">
        <v>388</v>
      </c>
      <c r="N9" s="39">
        <v>181</v>
      </c>
      <c r="O9" s="103">
        <f>ROUNDDOWN((N9/M9),3)</f>
        <v>0.466</v>
      </c>
    </row>
    <row r="10" spans="1:15" s="196" customFormat="1" ht="15.75" customHeight="1">
      <c r="A10" s="370"/>
      <c r="B10" s="371"/>
      <c r="C10" s="67">
        <v>6</v>
      </c>
      <c r="D10" s="67" t="s">
        <v>459</v>
      </c>
      <c r="E10" s="39">
        <v>0</v>
      </c>
      <c r="F10" s="39">
        <v>9</v>
      </c>
      <c r="G10" s="39">
        <v>10</v>
      </c>
      <c r="H10" s="39">
        <v>0</v>
      </c>
      <c r="I10" s="39">
        <v>0</v>
      </c>
      <c r="J10" s="39">
        <v>1546</v>
      </c>
      <c r="K10" s="39">
        <v>417</v>
      </c>
      <c r="L10" s="103">
        <f>ROUNDDOWN((K10/J10),3)</f>
        <v>0.269</v>
      </c>
      <c r="M10" s="39">
        <v>1312</v>
      </c>
      <c r="N10" s="39">
        <v>382</v>
      </c>
      <c r="O10" s="103">
        <f>ROUNDDOWN((N10/M10),3)</f>
        <v>0.291</v>
      </c>
    </row>
    <row r="11" spans="1:15" s="196" customFormat="1" ht="15.75" customHeight="1">
      <c r="A11" s="370"/>
      <c r="B11" s="371"/>
      <c r="C11" s="68">
        <v>7</v>
      </c>
      <c r="D11" s="68" t="s">
        <v>321</v>
      </c>
      <c r="E11" s="39">
        <v>58</v>
      </c>
      <c r="F11" s="39">
        <v>1</v>
      </c>
      <c r="G11" s="39">
        <v>4</v>
      </c>
      <c r="H11" s="39">
        <v>67000</v>
      </c>
      <c r="I11" s="39">
        <v>2510</v>
      </c>
      <c r="J11" s="39">
        <v>1548</v>
      </c>
      <c r="K11" s="39">
        <v>557</v>
      </c>
      <c r="L11" s="103">
        <f>ROUNDDOWN((K11/J11),3)</f>
        <v>0.359</v>
      </c>
      <c r="M11" s="39">
        <v>1576</v>
      </c>
      <c r="N11" s="39">
        <v>628</v>
      </c>
      <c r="O11" s="103">
        <f>ROUNDDOWN((N11/M11),3)</f>
        <v>0.398</v>
      </c>
    </row>
    <row r="12" spans="1:15" s="196" customFormat="1" ht="15.75" customHeight="1">
      <c r="A12" s="370"/>
      <c r="B12" s="371"/>
      <c r="C12" s="366" t="s">
        <v>692</v>
      </c>
      <c r="D12" s="367"/>
      <c r="E12" s="39">
        <f>SUM(E5:E11)</f>
        <v>58</v>
      </c>
      <c r="F12" s="39">
        <f>SUM(F5:F11)</f>
        <v>46</v>
      </c>
      <c r="G12" s="39">
        <f>SUM(G5:G11)</f>
        <v>31</v>
      </c>
      <c r="H12" s="39">
        <f>SUM(H5:H11)</f>
        <v>205593</v>
      </c>
      <c r="I12" s="39">
        <f>SUM(I5:I11)</f>
        <v>9679</v>
      </c>
      <c r="J12" s="39">
        <f>SUM(J5:J11)</f>
        <v>8066</v>
      </c>
      <c r="K12" s="39">
        <f>SUM(K5:K11)</f>
        <v>2853</v>
      </c>
      <c r="L12" s="103">
        <f>ROUNDDOWN((K12/J12),3)</f>
        <v>0.353</v>
      </c>
      <c r="M12" s="39">
        <f>SUM(M5:M11)</f>
        <v>7690</v>
      </c>
      <c r="N12" s="39">
        <f>SUM(N5:N11)</f>
        <v>2892</v>
      </c>
      <c r="O12" s="103">
        <f>ROUNDDOWN((N12/M12),3)</f>
        <v>0.376</v>
      </c>
    </row>
    <row r="13" spans="1:15" s="196" customFormat="1" ht="15.75" customHeight="1">
      <c r="A13" s="370"/>
      <c r="B13" s="371" t="s">
        <v>358</v>
      </c>
      <c r="C13" s="72">
        <v>8</v>
      </c>
      <c r="D13" s="72" t="s">
        <v>389</v>
      </c>
      <c r="E13" s="39">
        <v>66</v>
      </c>
      <c r="F13" s="39">
        <v>7</v>
      </c>
      <c r="G13" s="39">
        <v>1</v>
      </c>
      <c r="H13" s="39">
        <v>28520</v>
      </c>
      <c r="I13" s="39">
        <v>1692</v>
      </c>
      <c r="J13" s="39">
        <v>1831</v>
      </c>
      <c r="K13" s="39">
        <v>463</v>
      </c>
      <c r="L13" s="103">
        <f>ROUNDDOWN((K13/J13),3)</f>
        <v>0.252</v>
      </c>
      <c r="M13" s="39">
        <v>1828</v>
      </c>
      <c r="N13" s="39">
        <v>465</v>
      </c>
      <c r="O13" s="103">
        <f>ROUNDDOWN((N13/M13),3)</f>
        <v>0.254</v>
      </c>
    </row>
    <row r="14" spans="1:15" s="196" customFormat="1" ht="15.75" customHeight="1">
      <c r="A14" s="370"/>
      <c r="B14" s="371"/>
      <c r="C14" s="67">
        <v>9</v>
      </c>
      <c r="D14" s="67" t="s">
        <v>365</v>
      </c>
      <c r="E14" s="39">
        <v>0</v>
      </c>
      <c r="F14" s="39">
        <v>6</v>
      </c>
      <c r="G14" s="39">
        <v>1</v>
      </c>
      <c r="H14" s="39">
        <v>27000</v>
      </c>
      <c r="I14" s="39">
        <v>874</v>
      </c>
      <c r="J14" s="39">
        <v>787</v>
      </c>
      <c r="K14" s="39">
        <v>263</v>
      </c>
      <c r="L14" s="103">
        <f>ROUNDDOWN((K14/J14),3)</f>
        <v>0.334</v>
      </c>
      <c r="M14" s="39">
        <v>797</v>
      </c>
      <c r="N14" s="39">
        <v>252</v>
      </c>
      <c r="O14" s="103">
        <f>ROUNDDOWN((N14/M14),3)</f>
        <v>0.316</v>
      </c>
    </row>
    <row r="15" spans="1:15" s="196" customFormat="1" ht="15.75" customHeight="1">
      <c r="A15" s="370"/>
      <c r="B15" s="371"/>
      <c r="C15" s="67">
        <v>10</v>
      </c>
      <c r="D15" s="67" t="s">
        <v>399</v>
      </c>
      <c r="E15" s="39">
        <v>44</v>
      </c>
      <c r="F15" s="39">
        <v>7</v>
      </c>
      <c r="G15" s="39">
        <v>6</v>
      </c>
      <c r="H15" s="39">
        <v>0</v>
      </c>
      <c r="I15" s="39">
        <v>1550</v>
      </c>
      <c r="J15" s="39">
        <v>1580</v>
      </c>
      <c r="K15" s="39">
        <v>633</v>
      </c>
      <c r="L15" s="103">
        <f>ROUNDDOWN((K15/J15),3)</f>
        <v>0.4</v>
      </c>
      <c r="M15" s="39">
        <v>2428</v>
      </c>
      <c r="N15" s="39">
        <v>672</v>
      </c>
      <c r="O15" s="103">
        <f>ROUNDDOWN((N15/M15),3)</f>
        <v>0.276</v>
      </c>
    </row>
    <row r="16" spans="1:15" s="196" customFormat="1" ht="15.75" customHeight="1">
      <c r="A16" s="370"/>
      <c r="B16" s="371"/>
      <c r="C16" s="67">
        <v>11</v>
      </c>
      <c r="D16" s="67" t="s">
        <v>346</v>
      </c>
      <c r="E16" s="39">
        <v>0</v>
      </c>
      <c r="F16" s="39">
        <v>12</v>
      </c>
      <c r="G16" s="39">
        <v>12</v>
      </c>
      <c r="H16" s="39">
        <v>43648</v>
      </c>
      <c r="I16" s="39">
        <v>1611</v>
      </c>
      <c r="J16" s="39">
        <v>1310</v>
      </c>
      <c r="K16" s="39">
        <v>460</v>
      </c>
      <c r="L16" s="103">
        <f>ROUNDDOWN((K16/J16),3)</f>
        <v>0.351</v>
      </c>
      <c r="M16" s="39">
        <v>1311</v>
      </c>
      <c r="N16" s="39">
        <v>488</v>
      </c>
      <c r="O16" s="103">
        <f>ROUNDDOWN((N16/M16),3)</f>
        <v>0.372</v>
      </c>
    </row>
    <row r="17" spans="1:15" s="196" customFormat="1" ht="15.75" customHeight="1">
      <c r="A17" s="370"/>
      <c r="B17" s="371"/>
      <c r="C17" s="67">
        <v>12</v>
      </c>
      <c r="D17" s="68" t="s">
        <v>490</v>
      </c>
      <c r="E17" s="39">
        <v>0</v>
      </c>
      <c r="F17" s="39">
        <v>9</v>
      </c>
      <c r="G17" s="39">
        <v>16</v>
      </c>
      <c r="H17" s="39">
        <v>44070</v>
      </c>
      <c r="I17" s="39">
        <v>1336</v>
      </c>
      <c r="J17" s="39">
        <v>2878</v>
      </c>
      <c r="K17" s="39">
        <v>567</v>
      </c>
      <c r="L17" s="103">
        <f>ROUNDDOWN((K17/J17),3)</f>
        <v>0.197</v>
      </c>
      <c r="M17" s="39">
        <v>2936</v>
      </c>
      <c r="N17" s="39">
        <v>587</v>
      </c>
      <c r="O17" s="103">
        <f>ROUNDDOWN((N17/M17),3)</f>
        <v>0.199</v>
      </c>
    </row>
    <row r="18" spans="1:15" s="196" customFormat="1" ht="15.75" customHeight="1">
      <c r="A18" s="370"/>
      <c r="B18" s="371"/>
      <c r="C18" s="68">
        <v>13</v>
      </c>
      <c r="D18" s="67" t="s">
        <v>498</v>
      </c>
      <c r="E18" s="39">
        <v>0</v>
      </c>
      <c r="F18" s="39">
        <v>5</v>
      </c>
      <c r="G18" s="39">
        <v>0</v>
      </c>
      <c r="H18" s="39">
        <v>17020</v>
      </c>
      <c r="I18" s="39">
        <v>121</v>
      </c>
      <c r="J18" s="39">
        <v>555</v>
      </c>
      <c r="K18" s="39">
        <v>251</v>
      </c>
      <c r="L18" s="103">
        <f>ROUNDDOWN((K18/J18),3)</f>
        <v>0.452</v>
      </c>
      <c r="M18" s="39">
        <v>564</v>
      </c>
      <c r="N18" s="39">
        <v>253</v>
      </c>
      <c r="O18" s="103">
        <f>ROUNDDOWN((N18/M18),3)</f>
        <v>0.448</v>
      </c>
    </row>
    <row r="19" spans="1:15" s="196" customFormat="1" ht="15.75" customHeight="1">
      <c r="A19" s="370"/>
      <c r="B19" s="371"/>
      <c r="C19" s="366" t="s">
        <v>692</v>
      </c>
      <c r="D19" s="367"/>
      <c r="E19" s="39">
        <f>SUM(E13:E18)</f>
        <v>110</v>
      </c>
      <c r="F19" s="39">
        <f>SUM(F13:F18)</f>
        <v>46</v>
      </c>
      <c r="G19" s="39">
        <f>SUM(G13:G18)</f>
        <v>36</v>
      </c>
      <c r="H19" s="39">
        <f>SUM(H13:H18)</f>
        <v>160258</v>
      </c>
      <c r="I19" s="39">
        <f>SUM(I13:I18)</f>
        <v>7184</v>
      </c>
      <c r="J19" s="39">
        <f>SUM(J13:J18)</f>
        <v>8941</v>
      </c>
      <c r="K19" s="39">
        <f>SUM(K13:K18)</f>
        <v>2637</v>
      </c>
      <c r="L19" s="103">
        <f>ROUNDDOWN((K19/J19),3)</f>
        <v>0.294</v>
      </c>
      <c r="M19" s="39">
        <f>SUM(M13:M18)</f>
        <v>9864</v>
      </c>
      <c r="N19" s="39">
        <f>SUM(N13:N18)</f>
        <v>2717</v>
      </c>
      <c r="O19" s="103">
        <f>ROUNDDOWN((N19/M19),3)</f>
        <v>0.275</v>
      </c>
    </row>
    <row r="20" spans="1:15" s="196" customFormat="1" ht="15.75" customHeight="1">
      <c r="A20" s="370"/>
      <c r="B20" s="371" t="s">
        <v>341</v>
      </c>
      <c r="C20" s="72">
        <v>14</v>
      </c>
      <c r="D20" s="72" t="s">
        <v>502</v>
      </c>
      <c r="E20" s="39">
        <v>0</v>
      </c>
      <c r="F20" s="39">
        <v>5</v>
      </c>
      <c r="G20" s="39">
        <v>1</v>
      </c>
      <c r="H20" s="39">
        <v>20793</v>
      </c>
      <c r="I20" s="39">
        <v>449</v>
      </c>
      <c r="J20" s="39">
        <v>455</v>
      </c>
      <c r="K20" s="39">
        <v>293</v>
      </c>
      <c r="L20" s="103">
        <f>ROUNDDOWN((K20/J20),3)</f>
        <v>0.643</v>
      </c>
      <c r="M20" s="39">
        <v>480</v>
      </c>
      <c r="N20" s="39">
        <v>277</v>
      </c>
      <c r="O20" s="103">
        <f>ROUNDDOWN((N20/M20),3)</f>
        <v>0.577</v>
      </c>
    </row>
    <row r="21" spans="1:15" s="196" customFormat="1" ht="15.75" customHeight="1">
      <c r="A21" s="370"/>
      <c r="B21" s="371"/>
      <c r="C21" s="67">
        <v>15</v>
      </c>
      <c r="D21" s="67" t="s">
        <v>461</v>
      </c>
      <c r="E21" s="39">
        <v>0</v>
      </c>
      <c r="F21" s="39">
        <v>0</v>
      </c>
      <c r="G21" s="39">
        <v>1</v>
      </c>
      <c r="H21" s="39">
        <v>11160</v>
      </c>
      <c r="I21" s="39">
        <v>1124</v>
      </c>
      <c r="J21" s="39">
        <v>297</v>
      </c>
      <c r="K21" s="39">
        <v>133</v>
      </c>
      <c r="L21" s="103">
        <f>ROUNDDOWN((K21/J21),3)</f>
        <v>0.447</v>
      </c>
      <c r="M21" s="39">
        <v>300</v>
      </c>
      <c r="N21" s="39">
        <v>107</v>
      </c>
      <c r="O21" s="103">
        <f>ROUNDDOWN((N21/M21),3)</f>
        <v>0.356</v>
      </c>
    </row>
    <row r="22" spans="1:15" s="196" customFormat="1" ht="15.75" customHeight="1">
      <c r="A22" s="370"/>
      <c r="B22" s="371"/>
      <c r="C22" s="67">
        <v>16</v>
      </c>
      <c r="D22" s="67" t="s">
        <v>504</v>
      </c>
      <c r="E22" s="39">
        <v>0</v>
      </c>
      <c r="F22" s="39">
        <v>3</v>
      </c>
      <c r="G22" s="39">
        <v>12</v>
      </c>
      <c r="H22" s="39">
        <v>15264</v>
      </c>
      <c r="I22" s="39">
        <v>376</v>
      </c>
      <c r="J22" s="39">
        <v>447</v>
      </c>
      <c r="K22" s="39">
        <v>206</v>
      </c>
      <c r="L22" s="103">
        <f>ROUNDDOWN((K22/J22),3)</f>
        <v>0.46</v>
      </c>
      <c r="M22" s="39">
        <v>530</v>
      </c>
      <c r="N22" s="39">
        <v>129</v>
      </c>
      <c r="O22" s="103">
        <f>ROUNDDOWN((N22/M22),3)</f>
        <v>0.243</v>
      </c>
    </row>
    <row r="23" spans="1:15" s="196" customFormat="1" ht="15.75" customHeight="1">
      <c r="A23" s="370"/>
      <c r="B23" s="371"/>
      <c r="C23" s="67">
        <v>17</v>
      </c>
      <c r="D23" s="67" t="s">
        <v>471</v>
      </c>
      <c r="E23" s="39">
        <v>0</v>
      </c>
      <c r="F23" s="39">
        <v>5</v>
      </c>
      <c r="G23" s="39">
        <v>1</v>
      </c>
      <c r="H23" s="39">
        <v>25500</v>
      </c>
      <c r="I23" s="39">
        <v>1430</v>
      </c>
      <c r="J23" s="39">
        <v>1099</v>
      </c>
      <c r="K23" s="39">
        <v>388</v>
      </c>
      <c r="L23" s="103">
        <f>ROUNDDOWN((K23/J23),3)</f>
        <v>0.353</v>
      </c>
      <c r="M23" s="39">
        <v>1110</v>
      </c>
      <c r="N23" s="39">
        <v>382</v>
      </c>
      <c r="O23" s="103">
        <f>ROUNDDOWN((N23/M23),3)</f>
        <v>0.344</v>
      </c>
    </row>
    <row r="24" spans="1:15" s="196" customFormat="1" ht="15.75" customHeight="1">
      <c r="A24" s="370"/>
      <c r="B24" s="371"/>
      <c r="C24" s="67">
        <v>18</v>
      </c>
      <c r="D24" s="67" t="s">
        <v>472</v>
      </c>
      <c r="E24" s="39">
        <v>0</v>
      </c>
      <c r="F24" s="39">
        <v>3</v>
      </c>
      <c r="G24" s="39">
        <v>4</v>
      </c>
      <c r="H24" s="39">
        <v>25000</v>
      </c>
      <c r="I24" s="39">
        <v>1571</v>
      </c>
      <c r="J24" s="39">
        <v>709</v>
      </c>
      <c r="K24" s="39">
        <v>260</v>
      </c>
      <c r="L24" s="103">
        <f>ROUNDDOWN((K24/J24),3)</f>
        <v>0.366</v>
      </c>
      <c r="M24" s="39">
        <v>556</v>
      </c>
      <c r="N24" s="39">
        <v>257</v>
      </c>
      <c r="O24" s="103">
        <f>ROUNDDOWN((N24/M24),3)</f>
        <v>0.462</v>
      </c>
    </row>
    <row r="25" spans="1:15" s="196" customFormat="1" ht="15.75" customHeight="1">
      <c r="A25" s="370"/>
      <c r="B25" s="371"/>
      <c r="C25" s="67">
        <v>19</v>
      </c>
      <c r="D25" s="67" t="s">
        <v>479</v>
      </c>
      <c r="E25" s="39">
        <v>0</v>
      </c>
      <c r="F25" s="39">
        <v>8</v>
      </c>
      <c r="G25" s="39">
        <v>0</v>
      </c>
      <c r="H25" s="39">
        <v>33405</v>
      </c>
      <c r="I25" s="39">
        <v>1107</v>
      </c>
      <c r="J25" s="39">
        <v>794</v>
      </c>
      <c r="K25" s="39">
        <v>258</v>
      </c>
      <c r="L25" s="103">
        <f>ROUNDDOWN((K25/J25),3)</f>
        <v>0.324</v>
      </c>
      <c r="M25" s="39">
        <v>890</v>
      </c>
      <c r="N25" s="39">
        <v>323</v>
      </c>
      <c r="O25" s="103">
        <f>ROUNDDOWN((N25/M25),3)</f>
        <v>0.362</v>
      </c>
    </row>
    <row r="26" spans="1:15" s="196" customFormat="1" ht="15.75" customHeight="1">
      <c r="A26" s="370"/>
      <c r="B26" s="371"/>
      <c r="C26" s="366" t="s">
        <v>692</v>
      </c>
      <c r="D26" s="367"/>
      <c r="E26" s="39">
        <f>SUM(E20:E25)</f>
        <v>0</v>
      </c>
      <c r="F26" s="39">
        <f>SUM(F20:F25)</f>
        <v>24</v>
      </c>
      <c r="G26" s="39">
        <f>SUM(G20:G25)</f>
        <v>19</v>
      </c>
      <c r="H26" s="39">
        <f>SUM(H20:H25)</f>
        <v>131122</v>
      </c>
      <c r="I26" s="39">
        <f>SUM(I20:I25)</f>
        <v>6057</v>
      </c>
      <c r="J26" s="39">
        <f>SUM(J20:J25)</f>
        <v>3801</v>
      </c>
      <c r="K26" s="39">
        <f>SUM(K20:K25)</f>
        <v>1538</v>
      </c>
      <c r="L26" s="103">
        <f>ROUNDDOWN((K26/J26),3)</f>
        <v>0.404</v>
      </c>
      <c r="M26" s="39">
        <f>SUM(M20:M25)</f>
        <v>3866</v>
      </c>
      <c r="N26" s="39">
        <f>SUM(N20:N25)</f>
        <v>1475</v>
      </c>
      <c r="O26" s="103">
        <f>ROUNDDOWN((N26/M26),3)</f>
        <v>0.381</v>
      </c>
    </row>
    <row r="27" spans="1:15" s="196" customFormat="1" ht="15.75" customHeight="1">
      <c r="A27" s="370"/>
      <c r="B27" s="368" t="s">
        <v>486</v>
      </c>
      <c r="C27" s="368"/>
      <c r="D27" s="369"/>
      <c r="E27" s="39">
        <f>E26+E19+E12</f>
        <v>168</v>
      </c>
      <c r="F27" s="39">
        <f>F26+F19+F12</f>
        <v>116</v>
      </c>
      <c r="G27" s="39">
        <f>G26+G19+G12</f>
        <v>86</v>
      </c>
      <c r="H27" s="39">
        <f>H26+H19+H12</f>
        <v>496973</v>
      </c>
      <c r="I27" s="39">
        <f>I26+I19+I12</f>
        <v>22920</v>
      </c>
      <c r="J27" s="39">
        <f>J26+J19+J12</f>
        <v>20808</v>
      </c>
      <c r="K27" s="39">
        <f>K26+K19+K12</f>
        <v>7028</v>
      </c>
      <c r="L27" s="103">
        <f>ROUNDDOWN((K27/J27),3)</f>
        <v>0.337</v>
      </c>
      <c r="M27" s="39">
        <f>M26+M19+M12</f>
        <v>21420</v>
      </c>
      <c r="N27" s="39">
        <f>N26+N19+N12</f>
        <v>7084</v>
      </c>
      <c r="O27" s="103">
        <f>ROUNDDOWN((N27/M27),3)</f>
        <v>0.33</v>
      </c>
    </row>
    <row r="28" spans="1:15" s="196" customFormat="1" ht="15.75" customHeight="1">
      <c r="A28" s="370" t="s">
        <v>753</v>
      </c>
      <c r="B28" s="371" t="s">
        <v>381</v>
      </c>
      <c r="C28" s="67">
        <v>20</v>
      </c>
      <c r="D28" s="67" t="s">
        <v>351</v>
      </c>
      <c r="E28" s="39">
        <v>0</v>
      </c>
      <c r="F28" s="39">
        <v>16</v>
      </c>
      <c r="G28" s="39">
        <v>5</v>
      </c>
      <c r="H28" s="39">
        <v>50000</v>
      </c>
      <c r="I28" s="39">
        <v>2000</v>
      </c>
      <c r="J28" s="39">
        <v>2112</v>
      </c>
      <c r="K28" s="39">
        <v>585</v>
      </c>
      <c r="L28" s="103">
        <f>ROUNDDOWN((K28/J28),3)</f>
        <v>0.276</v>
      </c>
      <c r="M28" s="39">
        <v>2078</v>
      </c>
      <c r="N28" s="39">
        <v>594</v>
      </c>
      <c r="O28" s="103">
        <f>ROUNDDOWN((N28/M28),3)</f>
        <v>0.285</v>
      </c>
    </row>
    <row r="29" spans="1:15" s="196" customFormat="1" ht="15.75" customHeight="1">
      <c r="A29" s="370"/>
      <c r="B29" s="371"/>
      <c r="C29" s="67">
        <v>21</v>
      </c>
      <c r="D29" s="67" t="s">
        <v>387</v>
      </c>
      <c r="E29" s="39">
        <v>0</v>
      </c>
      <c r="F29" s="39">
        <v>4</v>
      </c>
      <c r="G29" s="39">
        <v>12</v>
      </c>
      <c r="H29" s="39">
        <v>62640</v>
      </c>
      <c r="I29" s="39">
        <v>3261</v>
      </c>
      <c r="J29" s="39">
        <v>2754</v>
      </c>
      <c r="K29" s="39">
        <v>758</v>
      </c>
      <c r="L29" s="103">
        <f>ROUNDDOWN((K29/J29),3)</f>
        <v>0.275</v>
      </c>
      <c r="M29" s="39">
        <v>2734</v>
      </c>
      <c r="N29" s="39">
        <v>759</v>
      </c>
      <c r="O29" s="103">
        <f>ROUNDDOWN((N29/M29),3)</f>
        <v>0.277</v>
      </c>
    </row>
    <row r="30" spans="1:15" s="196" customFormat="1" ht="15.75" customHeight="1">
      <c r="A30" s="370"/>
      <c r="B30" s="371"/>
      <c r="C30" s="67">
        <v>22</v>
      </c>
      <c r="D30" s="67" t="s">
        <v>539</v>
      </c>
      <c r="E30" s="39">
        <v>2</v>
      </c>
      <c r="F30" s="39">
        <v>12</v>
      </c>
      <c r="G30" s="39">
        <v>25</v>
      </c>
      <c r="H30" s="199">
        <v>153900</v>
      </c>
      <c r="I30" s="39">
        <v>7700</v>
      </c>
      <c r="J30" s="39">
        <v>4036</v>
      </c>
      <c r="K30" s="39">
        <v>1263</v>
      </c>
      <c r="L30" s="103">
        <f>ROUNDDOWN((K30/J30),3)</f>
        <v>0.312</v>
      </c>
      <c r="M30" s="39">
        <v>4114</v>
      </c>
      <c r="N30" s="39">
        <v>1220</v>
      </c>
      <c r="O30" s="103">
        <f>ROUNDDOWN((N30/M30),3)</f>
        <v>0.296</v>
      </c>
    </row>
    <row r="31" spans="1:15" s="196" customFormat="1" ht="15.75" customHeight="1">
      <c r="A31" s="370"/>
      <c r="B31" s="371"/>
      <c r="C31" s="67">
        <v>23</v>
      </c>
      <c r="D31" s="67" t="s">
        <v>496</v>
      </c>
      <c r="E31" s="39">
        <v>0</v>
      </c>
      <c r="F31" s="39">
        <v>1</v>
      </c>
      <c r="G31" s="39">
        <v>5</v>
      </c>
      <c r="H31" s="39">
        <v>14400</v>
      </c>
      <c r="I31" s="39">
        <v>780</v>
      </c>
      <c r="J31" s="39">
        <v>472</v>
      </c>
      <c r="K31" s="39">
        <v>134</v>
      </c>
      <c r="L31" s="103">
        <f>ROUNDDOWN((K31/J31),3)</f>
        <v>0.283</v>
      </c>
      <c r="M31" s="39">
        <v>472</v>
      </c>
      <c r="N31" s="39">
        <v>152</v>
      </c>
      <c r="O31" s="103">
        <f>ROUNDDOWN((N31/M31),3)</f>
        <v>0.322</v>
      </c>
    </row>
    <row r="32" spans="1:15" s="196" customFormat="1" ht="15.75" customHeight="1">
      <c r="A32" s="370"/>
      <c r="B32" s="371"/>
      <c r="C32" s="366" t="s">
        <v>692</v>
      </c>
      <c r="D32" s="367"/>
      <c r="E32" s="39">
        <f>SUM(E28:E31)</f>
        <v>2</v>
      </c>
      <c r="F32" s="39">
        <f>SUM(F28:F31)</f>
        <v>33</v>
      </c>
      <c r="G32" s="39">
        <f>SUM(G28:G31)</f>
        <v>47</v>
      </c>
      <c r="H32" s="39">
        <f>SUM(H28:H31)</f>
        <v>280940</v>
      </c>
      <c r="I32" s="39">
        <f>SUM(I28:I31)</f>
        <v>13741</v>
      </c>
      <c r="J32" s="39">
        <f>SUM(J28:J31)</f>
        <v>9374</v>
      </c>
      <c r="K32" s="39">
        <f>SUM(K28:K31)</f>
        <v>2740</v>
      </c>
      <c r="L32" s="103">
        <f>ROUNDDOWN((K32/J32),3)</f>
        <v>0.292</v>
      </c>
      <c r="M32" s="39">
        <f>SUM(M28:M31)</f>
        <v>9398</v>
      </c>
      <c r="N32" s="39">
        <f>SUM(N28:N31)</f>
        <v>2725</v>
      </c>
      <c r="O32" s="103">
        <f>ROUNDDOWN((N32/M32),3)</f>
        <v>0.289</v>
      </c>
    </row>
    <row r="33" spans="1:15" s="196" customFormat="1" ht="15.75" customHeight="1">
      <c r="A33" s="370"/>
      <c r="B33" s="371" t="s">
        <v>358</v>
      </c>
      <c r="C33" s="67">
        <v>24</v>
      </c>
      <c r="D33" s="67" t="s">
        <v>314</v>
      </c>
      <c r="E33" s="39">
        <v>0</v>
      </c>
      <c r="F33" s="39">
        <v>7</v>
      </c>
      <c r="G33" s="39">
        <v>10</v>
      </c>
      <c r="H33" s="39">
        <v>50640</v>
      </c>
      <c r="I33" s="39">
        <v>2649</v>
      </c>
      <c r="J33" s="39">
        <v>1685</v>
      </c>
      <c r="K33" s="39">
        <v>759</v>
      </c>
      <c r="L33" s="103">
        <f>ROUNDDOWN((K33/J33),3)</f>
        <v>0.45</v>
      </c>
      <c r="M33" s="39">
        <v>1389</v>
      </c>
      <c r="N33" s="39">
        <v>685</v>
      </c>
      <c r="O33" s="103">
        <f>ROUNDDOWN((N33/M33),3)</f>
        <v>0.493</v>
      </c>
    </row>
    <row r="34" spans="1:15" s="196" customFormat="1" ht="15.75" customHeight="1">
      <c r="A34" s="370"/>
      <c r="B34" s="371"/>
      <c r="C34" s="67">
        <v>25</v>
      </c>
      <c r="D34" s="67" t="s">
        <v>468</v>
      </c>
      <c r="E34" s="39">
        <v>104</v>
      </c>
      <c r="F34" s="39">
        <v>7</v>
      </c>
      <c r="G34" s="39">
        <v>18</v>
      </c>
      <c r="H34" s="39">
        <v>95532</v>
      </c>
      <c r="I34" s="39">
        <v>4297</v>
      </c>
      <c r="J34" s="39">
        <v>4392</v>
      </c>
      <c r="K34" s="39">
        <v>1206</v>
      </c>
      <c r="L34" s="103">
        <f>ROUNDDOWN((K34/J34),3)</f>
        <v>0.274</v>
      </c>
      <c r="M34" s="39">
        <v>3755</v>
      </c>
      <c r="N34" s="39">
        <v>1073</v>
      </c>
      <c r="O34" s="103">
        <f>ROUNDDOWN((N34/M34),3)</f>
        <v>0.285</v>
      </c>
    </row>
    <row r="35" spans="1:15" s="196" customFormat="1" ht="15.75" customHeight="1">
      <c r="A35" s="370"/>
      <c r="B35" s="371"/>
      <c r="C35" s="67">
        <v>26</v>
      </c>
      <c r="D35" s="76" t="s">
        <v>362</v>
      </c>
      <c r="E35" s="39">
        <v>0</v>
      </c>
      <c r="F35" s="39">
        <v>4</v>
      </c>
      <c r="G35" s="39">
        <v>0</v>
      </c>
      <c r="H35" s="39">
        <v>0</v>
      </c>
      <c r="I35" s="39">
        <v>0</v>
      </c>
      <c r="J35" s="39">
        <v>8</v>
      </c>
      <c r="K35" s="39">
        <v>8</v>
      </c>
      <c r="L35" s="103">
        <f>ROUNDDOWN((K35/J35),3)</f>
        <v>1</v>
      </c>
      <c r="M35" s="39">
        <v>1696</v>
      </c>
      <c r="N35" s="39">
        <v>380</v>
      </c>
      <c r="O35" s="103">
        <f>ROUNDDOWN((N35/M35),3)</f>
        <v>0.224</v>
      </c>
    </row>
    <row r="36" spans="1:15" s="196" customFormat="1" ht="15.75" customHeight="1">
      <c r="A36" s="370"/>
      <c r="B36" s="371"/>
      <c r="C36" s="67">
        <v>27</v>
      </c>
      <c r="D36" s="67" t="s">
        <v>485</v>
      </c>
      <c r="E36" s="39">
        <v>214</v>
      </c>
      <c r="F36" s="39">
        <v>9</v>
      </c>
      <c r="G36" s="39">
        <v>14</v>
      </c>
      <c r="H36" s="39">
        <v>41550</v>
      </c>
      <c r="I36" s="39">
        <v>1503</v>
      </c>
      <c r="J36" s="39">
        <v>1923</v>
      </c>
      <c r="K36" s="39">
        <v>903</v>
      </c>
      <c r="L36" s="103">
        <f>ROUNDDOWN((K36/J36),3)</f>
        <v>0.469</v>
      </c>
      <c r="M36" s="39">
        <v>1990</v>
      </c>
      <c r="N36" s="39">
        <v>664</v>
      </c>
      <c r="O36" s="103">
        <f>ROUNDDOWN((N36/M36),3)</f>
        <v>0.333</v>
      </c>
    </row>
    <row r="37" spans="1:15" s="196" customFormat="1" ht="15.75" customHeight="1">
      <c r="A37" s="370"/>
      <c r="B37" s="371"/>
      <c r="C37" s="67">
        <v>28</v>
      </c>
      <c r="D37" s="67" t="s">
        <v>371</v>
      </c>
      <c r="E37" s="39">
        <v>0</v>
      </c>
      <c r="F37" s="39">
        <v>1</v>
      </c>
      <c r="G37" s="39">
        <v>1</v>
      </c>
      <c r="H37" s="39">
        <v>20776</v>
      </c>
      <c r="I37" s="39">
        <v>1153</v>
      </c>
      <c r="J37" s="39">
        <v>586</v>
      </c>
      <c r="K37" s="39">
        <v>313</v>
      </c>
      <c r="L37" s="103">
        <f>ROUNDDOWN((K37/J37),3)</f>
        <v>0.534</v>
      </c>
      <c r="M37" s="39">
        <v>906</v>
      </c>
      <c r="N37" s="39">
        <v>273</v>
      </c>
      <c r="O37" s="103">
        <f>ROUNDDOWN((N37/M37),3)</f>
        <v>0.301</v>
      </c>
    </row>
    <row r="38" spans="1:15" s="196" customFormat="1" ht="15.75" customHeight="1">
      <c r="A38" s="370"/>
      <c r="B38" s="371"/>
      <c r="C38" s="366" t="s">
        <v>692</v>
      </c>
      <c r="D38" s="367"/>
      <c r="E38" s="39">
        <f>SUM(E33:E37)</f>
        <v>318</v>
      </c>
      <c r="F38" s="39">
        <f>SUM(F33:F37)</f>
        <v>28</v>
      </c>
      <c r="G38" s="39">
        <f>SUM(G33:G37)</f>
        <v>43</v>
      </c>
      <c r="H38" s="39">
        <f>SUM(H33:H37)</f>
        <v>208498</v>
      </c>
      <c r="I38" s="39">
        <f>SUM(I33:I37)</f>
        <v>9602</v>
      </c>
      <c r="J38" s="39">
        <f>SUM(J33:J37)</f>
        <v>8594</v>
      </c>
      <c r="K38" s="39">
        <f>SUM(K33:K37)</f>
        <v>3189</v>
      </c>
      <c r="L38" s="103">
        <f>ROUNDDOWN((K38/J38),3)</f>
        <v>0.371</v>
      </c>
      <c r="M38" s="39">
        <f>SUM(M33:M37)</f>
        <v>9736</v>
      </c>
      <c r="N38" s="39">
        <f>SUM(N33:N37)</f>
        <v>3075</v>
      </c>
      <c r="O38" s="103">
        <f>ROUNDDOWN((N38/M38),3)</f>
        <v>0.315</v>
      </c>
    </row>
    <row r="39" spans="1:15" s="196" customFormat="1" ht="15.75" customHeight="1">
      <c r="A39" s="370"/>
      <c r="B39" s="371" t="s">
        <v>341</v>
      </c>
      <c r="C39" s="67">
        <v>29</v>
      </c>
      <c r="D39" s="67" t="s">
        <v>391</v>
      </c>
      <c r="E39" s="39">
        <v>53</v>
      </c>
      <c r="F39" s="39">
        <v>4</v>
      </c>
      <c r="G39" s="39">
        <v>14</v>
      </c>
      <c r="H39" s="39">
        <v>30000</v>
      </c>
      <c r="I39" s="39">
        <v>1700</v>
      </c>
      <c r="J39" s="39">
        <v>1727</v>
      </c>
      <c r="K39" s="39">
        <v>503</v>
      </c>
      <c r="L39" s="103">
        <f>ROUNDDOWN((K39/J39),3)</f>
        <v>0.291</v>
      </c>
      <c r="M39" s="39">
        <v>1408</v>
      </c>
      <c r="N39" s="39">
        <v>536</v>
      </c>
      <c r="O39" s="103">
        <f>ROUNDDOWN((N39/M39),3)</f>
        <v>0.38</v>
      </c>
    </row>
    <row r="40" spans="1:15" s="196" customFormat="1" ht="15.75" customHeight="1">
      <c r="A40" s="370"/>
      <c r="B40" s="371"/>
      <c r="C40" s="67">
        <v>30</v>
      </c>
      <c r="D40" s="67" t="s">
        <v>354</v>
      </c>
      <c r="E40" s="39">
        <v>0</v>
      </c>
      <c r="F40" s="39">
        <v>5</v>
      </c>
      <c r="G40" s="39">
        <v>21</v>
      </c>
      <c r="H40" s="39">
        <v>65000</v>
      </c>
      <c r="I40" s="39">
        <v>4045</v>
      </c>
      <c r="J40" s="39">
        <v>2391</v>
      </c>
      <c r="K40" s="39">
        <v>789</v>
      </c>
      <c r="L40" s="103">
        <f>ROUNDDOWN((K40/J40),3)</f>
        <v>0.329</v>
      </c>
      <c r="M40" s="39">
        <v>2452</v>
      </c>
      <c r="N40" s="39">
        <v>820</v>
      </c>
      <c r="O40" s="103">
        <f>ROUNDDOWN((N40/M40),3)</f>
        <v>0.334</v>
      </c>
    </row>
    <row r="41" spans="1:15" s="196" customFormat="1" ht="15.75" customHeight="1">
      <c r="A41" s="370"/>
      <c r="B41" s="371"/>
      <c r="C41" s="67">
        <v>31</v>
      </c>
      <c r="D41" s="67" t="s">
        <v>406</v>
      </c>
      <c r="E41" s="39">
        <v>0</v>
      </c>
      <c r="F41" s="39">
        <v>9</v>
      </c>
      <c r="G41" s="39">
        <v>5</v>
      </c>
      <c r="H41" s="39">
        <v>33000</v>
      </c>
      <c r="I41" s="39">
        <v>822</v>
      </c>
      <c r="J41" s="39">
        <v>1028</v>
      </c>
      <c r="K41" s="39">
        <v>499</v>
      </c>
      <c r="L41" s="103">
        <f>ROUNDDOWN((K41/J41),3)</f>
        <v>0.485</v>
      </c>
      <c r="M41" s="39">
        <v>948</v>
      </c>
      <c r="N41" s="39">
        <v>455</v>
      </c>
      <c r="O41" s="103">
        <f>ROUNDDOWN((N41/M41),3)</f>
        <v>0.479</v>
      </c>
    </row>
    <row r="42" spans="1:15" s="196" customFormat="1" ht="15.75" customHeight="1">
      <c r="A42" s="370"/>
      <c r="B42" s="371"/>
      <c r="C42" s="67">
        <v>32</v>
      </c>
      <c r="D42" s="67" t="s">
        <v>649</v>
      </c>
      <c r="E42" s="39">
        <v>0</v>
      </c>
      <c r="F42" s="39">
        <v>4</v>
      </c>
      <c r="G42" s="39">
        <v>13</v>
      </c>
      <c r="H42" s="39">
        <v>18000</v>
      </c>
      <c r="I42" s="39">
        <v>1000</v>
      </c>
      <c r="J42" s="39">
        <v>690</v>
      </c>
      <c r="K42" s="39">
        <v>228</v>
      </c>
      <c r="L42" s="103">
        <f>ROUNDDOWN((K42/J42),3)</f>
        <v>0.33</v>
      </c>
      <c r="M42" s="39">
        <v>696</v>
      </c>
      <c r="N42" s="39">
        <v>234</v>
      </c>
      <c r="O42" s="103">
        <f>ROUNDDOWN((N42/M42),3)</f>
        <v>0.336</v>
      </c>
    </row>
    <row r="43" spans="1:15" s="196" customFormat="1" ht="15.75" customHeight="1">
      <c r="A43" s="370"/>
      <c r="B43" s="371"/>
      <c r="C43" s="67">
        <v>33</v>
      </c>
      <c r="D43" s="67" t="s">
        <v>339</v>
      </c>
      <c r="E43" s="39">
        <v>59</v>
      </c>
      <c r="F43" s="39">
        <v>33</v>
      </c>
      <c r="G43" s="39">
        <v>8</v>
      </c>
      <c r="H43" s="39">
        <v>67584</v>
      </c>
      <c r="I43" s="39">
        <v>2283</v>
      </c>
      <c r="J43" s="39">
        <v>3024</v>
      </c>
      <c r="K43" s="39">
        <v>567</v>
      </c>
      <c r="L43" s="103">
        <f>ROUNDDOWN((K43/J43),3)</f>
        <v>0.187</v>
      </c>
      <c r="M43" s="39">
        <v>3017</v>
      </c>
      <c r="N43" s="39">
        <v>519</v>
      </c>
      <c r="O43" s="103">
        <f>ROUNDDOWN((N43/M43),3)</f>
        <v>0.172</v>
      </c>
    </row>
    <row r="44" spans="1:15" s="196" customFormat="1" ht="15.75" customHeight="1">
      <c r="A44" s="370"/>
      <c r="B44" s="371"/>
      <c r="C44" s="366" t="s">
        <v>692</v>
      </c>
      <c r="D44" s="367"/>
      <c r="E44" s="39">
        <f>SUM(E39:E43)</f>
        <v>112</v>
      </c>
      <c r="F44" s="39">
        <f>SUM(F39:F43)</f>
        <v>55</v>
      </c>
      <c r="G44" s="39">
        <f>SUM(G39:G43)</f>
        <v>61</v>
      </c>
      <c r="H44" s="39">
        <f>SUM(H39:H43)</f>
        <v>213584</v>
      </c>
      <c r="I44" s="39">
        <f>SUM(I39:I43)</f>
        <v>9850</v>
      </c>
      <c r="J44" s="39">
        <f>SUM(J39:J43)</f>
        <v>8860</v>
      </c>
      <c r="K44" s="39">
        <f>SUM(K39:K43)</f>
        <v>2586</v>
      </c>
      <c r="L44" s="103">
        <f>ROUNDDOWN((K44/J44),3)</f>
        <v>0.291</v>
      </c>
      <c r="M44" s="39">
        <f>SUM(M39:M43)</f>
        <v>8521</v>
      </c>
      <c r="N44" s="39">
        <f>SUM(N39:N43)</f>
        <v>2564</v>
      </c>
      <c r="O44" s="103">
        <f>ROUNDDOWN((N44/M44),3)</f>
        <v>0.3</v>
      </c>
    </row>
    <row r="45" spans="1:15" s="196" customFormat="1" ht="15.75" customHeight="1">
      <c r="A45" s="370"/>
      <c r="B45" s="371" t="s">
        <v>396</v>
      </c>
      <c r="C45" s="67">
        <v>34</v>
      </c>
      <c r="D45" s="67" t="s">
        <v>634</v>
      </c>
      <c r="E45" s="39">
        <v>0</v>
      </c>
      <c r="F45" s="39">
        <v>0</v>
      </c>
      <c r="G45" s="39">
        <v>1</v>
      </c>
      <c r="H45" s="39">
        <v>9360</v>
      </c>
      <c r="I45" s="39">
        <v>537</v>
      </c>
      <c r="J45" s="39">
        <v>176</v>
      </c>
      <c r="K45" s="39">
        <v>76</v>
      </c>
      <c r="L45" s="103">
        <f>ROUNDDOWN((K45/J45),3)</f>
        <v>0.431</v>
      </c>
      <c r="M45" s="39">
        <v>233</v>
      </c>
      <c r="N45" s="39">
        <v>119</v>
      </c>
      <c r="O45" s="103">
        <f>ROUNDDOWN((N45/M45),3)</f>
        <v>0.51</v>
      </c>
    </row>
    <row r="46" spans="1:15" s="196" customFormat="1" ht="15.75" customHeight="1">
      <c r="A46" s="370"/>
      <c r="B46" s="371"/>
      <c r="C46" s="67">
        <v>35</v>
      </c>
      <c r="D46" s="67" t="s">
        <v>456</v>
      </c>
      <c r="E46" s="39">
        <v>0</v>
      </c>
      <c r="F46" s="39">
        <v>0</v>
      </c>
      <c r="G46" s="39">
        <v>0</v>
      </c>
      <c r="H46" s="39">
        <v>12000</v>
      </c>
      <c r="I46" s="39">
        <v>478</v>
      </c>
      <c r="J46" s="39">
        <v>266</v>
      </c>
      <c r="K46" s="39">
        <v>141</v>
      </c>
      <c r="L46" s="103">
        <f>ROUNDDOWN((K46/J46),3)</f>
        <v>0.53</v>
      </c>
      <c r="M46" s="39">
        <v>233</v>
      </c>
      <c r="N46" s="39">
        <v>122</v>
      </c>
      <c r="O46" s="103">
        <f>ROUNDDOWN((N46/M46),3)</f>
        <v>0.523</v>
      </c>
    </row>
    <row r="47" spans="1:15" s="196" customFormat="1" ht="15.75" customHeight="1">
      <c r="A47" s="370"/>
      <c r="B47" s="371"/>
      <c r="C47" s="67">
        <v>36</v>
      </c>
      <c r="D47" s="67" t="s">
        <v>481</v>
      </c>
      <c r="E47" s="39">
        <v>50</v>
      </c>
      <c r="F47" s="39">
        <v>6</v>
      </c>
      <c r="G47" s="39">
        <v>4</v>
      </c>
      <c r="H47" s="39">
        <v>7683</v>
      </c>
      <c r="I47" s="39">
        <v>963</v>
      </c>
      <c r="J47" s="39">
        <v>601</v>
      </c>
      <c r="K47" s="39">
        <v>210</v>
      </c>
      <c r="L47" s="103">
        <f>ROUNDDOWN((K47/J47),3)</f>
        <v>0.349</v>
      </c>
      <c r="M47" s="39">
        <v>842</v>
      </c>
      <c r="N47" s="39">
        <v>257</v>
      </c>
      <c r="O47" s="103">
        <f>ROUNDDOWN((N47/M47),3)</f>
        <v>0.305</v>
      </c>
    </row>
    <row r="48" spans="1:15" s="196" customFormat="1" ht="15.75" customHeight="1">
      <c r="A48" s="370"/>
      <c r="B48" s="371"/>
      <c r="C48" s="67">
        <v>37</v>
      </c>
      <c r="D48" s="67" t="s">
        <v>463</v>
      </c>
      <c r="E48" s="39">
        <v>27</v>
      </c>
      <c r="F48" s="39">
        <v>14</v>
      </c>
      <c r="G48" s="39">
        <v>1</v>
      </c>
      <c r="H48" s="39">
        <v>29900</v>
      </c>
      <c r="I48" s="39">
        <v>1228</v>
      </c>
      <c r="J48" s="39">
        <v>1252</v>
      </c>
      <c r="K48" s="39">
        <v>405</v>
      </c>
      <c r="L48" s="103">
        <f>ROUNDDOWN((K48/J48),3)</f>
        <v>0.323</v>
      </c>
      <c r="M48" s="39">
        <v>1605</v>
      </c>
      <c r="N48" s="39">
        <v>348</v>
      </c>
      <c r="O48" s="103">
        <f>ROUNDDOWN((N48/M48),3)</f>
        <v>0.216</v>
      </c>
    </row>
    <row r="49" spans="1:15" s="196" customFormat="1" ht="15.75" customHeight="1">
      <c r="A49" s="370"/>
      <c r="B49" s="371"/>
      <c r="C49" s="67">
        <v>38</v>
      </c>
      <c r="D49" s="67" t="s">
        <v>531</v>
      </c>
      <c r="E49" s="39">
        <v>9</v>
      </c>
      <c r="F49" s="39">
        <v>5</v>
      </c>
      <c r="G49" s="39">
        <v>0</v>
      </c>
      <c r="H49" s="39">
        <v>6529</v>
      </c>
      <c r="I49" s="39">
        <v>683</v>
      </c>
      <c r="J49" s="39">
        <v>48</v>
      </c>
      <c r="K49" s="39">
        <v>48</v>
      </c>
      <c r="L49" s="103">
        <f>ROUNDDOWN((K49/J49),3)</f>
        <v>1</v>
      </c>
      <c r="M49" s="39">
        <v>233</v>
      </c>
      <c r="N49" s="39">
        <v>71</v>
      </c>
      <c r="O49" s="103">
        <f>ROUNDDOWN((N49/M49),3)</f>
        <v>0.304</v>
      </c>
    </row>
    <row r="50" spans="1:15" s="196" customFormat="1" ht="15.75" customHeight="1">
      <c r="A50" s="370"/>
      <c r="B50" s="371"/>
      <c r="C50" s="366" t="s">
        <v>692</v>
      </c>
      <c r="D50" s="367"/>
      <c r="E50" s="39">
        <f>SUM(E45:E49)</f>
        <v>86</v>
      </c>
      <c r="F50" s="39">
        <f>SUM(F45:F49)</f>
        <v>25</v>
      </c>
      <c r="G50" s="39">
        <f>SUM(G45:G49)</f>
        <v>6</v>
      </c>
      <c r="H50" s="39">
        <f>SUM(H45:H49)</f>
        <v>65472</v>
      </c>
      <c r="I50" s="39">
        <f>SUM(I45:I49)</f>
        <v>3889</v>
      </c>
      <c r="J50" s="39">
        <f>SUM(J45:J49)</f>
        <v>2343</v>
      </c>
      <c r="K50" s="39">
        <f>SUM(K45:K49)</f>
        <v>880</v>
      </c>
      <c r="L50" s="103">
        <f>ROUNDDOWN((K50/J50),3)</f>
        <v>0.375</v>
      </c>
      <c r="M50" s="39">
        <f>SUM(M45:M49)</f>
        <v>3146</v>
      </c>
      <c r="N50" s="39">
        <f>SUM(N45:N49)</f>
        <v>917</v>
      </c>
      <c r="O50" s="103">
        <f>ROUNDDOWN((N50/M50),3)</f>
        <v>0.291</v>
      </c>
    </row>
    <row r="51" spans="1:15" s="196" customFormat="1" ht="15.75" customHeight="1">
      <c r="A51" s="370"/>
      <c r="B51" s="368" t="s">
        <v>486</v>
      </c>
      <c r="C51" s="368"/>
      <c r="D51" s="369"/>
      <c r="E51" s="39">
        <f>E50+E44+E38+E32</f>
        <v>518</v>
      </c>
      <c r="F51" s="39">
        <f>F50+F44+F38+F32</f>
        <v>141</v>
      </c>
      <c r="G51" s="39">
        <f>G50+G44+G38+G32</f>
        <v>157</v>
      </c>
      <c r="H51" s="39">
        <f>H50+H44+H38+H32</f>
        <v>768494</v>
      </c>
      <c r="I51" s="39">
        <f>I50+I44+I38+I32</f>
        <v>37082</v>
      </c>
      <c r="J51" s="39">
        <f>J50+J44+J38+J32</f>
        <v>29171</v>
      </c>
      <c r="K51" s="39">
        <f>K50+K44+K38+K32</f>
        <v>9395</v>
      </c>
      <c r="L51" s="103">
        <f>ROUNDDOWN((K51/J51),3)</f>
        <v>0.322</v>
      </c>
      <c r="M51" s="39">
        <f>M50+M44+M38+M32</f>
        <v>30801</v>
      </c>
      <c r="N51" s="39">
        <f>N50+N44+N38+N32</f>
        <v>9281</v>
      </c>
      <c r="O51" s="103">
        <f>ROUNDDOWN((N51/M51),3)</f>
        <v>0.301</v>
      </c>
    </row>
    <row r="52" spans="1:15" s="196" customFormat="1" ht="15" customHeight="1">
      <c r="A52" s="370" t="s">
        <v>755</v>
      </c>
      <c r="B52" s="371" t="s">
        <v>381</v>
      </c>
      <c r="C52" s="67">
        <v>39</v>
      </c>
      <c r="D52" s="67" t="s">
        <v>323</v>
      </c>
      <c r="E52" s="39">
        <v>38</v>
      </c>
      <c r="F52" s="39">
        <v>2</v>
      </c>
      <c r="G52" s="39">
        <v>2</v>
      </c>
      <c r="H52" s="39">
        <v>32396</v>
      </c>
      <c r="I52" s="39">
        <v>1044</v>
      </c>
      <c r="J52" s="39">
        <v>1822</v>
      </c>
      <c r="K52" s="39">
        <v>337</v>
      </c>
      <c r="L52" s="103">
        <f>ROUNDDOWN((K52/J52),3)</f>
        <v>0.184</v>
      </c>
      <c r="M52" s="39">
        <v>1844</v>
      </c>
      <c r="N52" s="39">
        <v>386</v>
      </c>
      <c r="O52" s="103">
        <f>ROUNDDOWN((N52/M52),3)</f>
        <v>0.209</v>
      </c>
    </row>
    <row r="53" spans="1:15" s="196" customFormat="1" ht="15.75" customHeight="1">
      <c r="A53" s="370"/>
      <c r="B53" s="371"/>
      <c r="C53" s="67">
        <v>40</v>
      </c>
      <c r="D53" s="67" t="s">
        <v>372</v>
      </c>
      <c r="E53" s="39">
        <v>0</v>
      </c>
      <c r="F53" s="39">
        <v>11</v>
      </c>
      <c r="G53" s="39">
        <v>0</v>
      </c>
      <c r="H53" s="39">
        <v>45000</v>
      </c>
      <c r="I53" s="39">
        <v>400</v>
      </c>
      <c r="J53" s="39">
        <v>792</v>
      </c>
      <c r="K53" s="39">
        <v>354</v>
      </c>
      <c r="L53" s="103">
        <f>ROUNDDOWN((K53/J53),3)</f>
        <v>0.446</v>
      </c>
      <c r="M53" s="39">
        <v>813</v>
      </c>
      <c r="N53" s="39">
        <v>388</v>
      </c>
      <c r="O53" s="103">
        <f>ROUNDDOWN((N53/M53),3)</f>
        <v>0.477</v>
      </c>
    </row>
    <row r="54" spans="1:15" s="196" customFormat="1" ht="15.75" customHeight="1">
      <c r="A54" s="370"/>
      <c r="B54" s="371"/>
      <c r="C54" s="67">
        <v>41</v>
      </c>
      <c r="D54" s="67" t="s">
        <v>376</v>
      </c>
      <c r="E54" s="39">
        <v>0</v>
      </c>
      <c r="F54" s="39">
        <v>24</v>
      </c>
      <c r="G54" s="39">
        <v>12</v>
      </c>
      <c r="H54" s="39">
        <v>98000</v>
      </c>
      <c r="I54" s="39">
        <v>2099</v>
      </c>
      <c r="J54" s="39">
        <v>3259</v>
      </c>
      <c r="K54" s="39">
        <v>916</v>
      </c>
      <c r="L54" s="103">
        <f>ROUNDDOWN((K54/J54),3)</f>
        <v>0.281</v>
      </c>
      <c r="M54" s="39">
        <v>3173</v>
      </c>
      <c r="N54" s="39">
        <v>881</v>
      </c>
      <c r="O54" s="103">
        <f>ROUNDDOWN((N54/M54),3)</f>
        <v>0.277</v>
      </c>
    </row>
    <row r="55" spans="1:15" s="196" customFormat="1" ht="15.75" customHeight="1">
      <c r="A55" s="370"/>
      <c r="B55" s="371"/>
      <c r="C55" s="67">
        <v>42</v>
      </c>
      <c r="D55" s="67" t="s">
        <v>423</v>
      </c>
      <c r="E55" s="39">
        <v>0</v>
      </c>
      <c r="F55" s="39">
        <v>9</v>
      </c>
      <c r="G55" s="39">
        <v>3</v>
      </c>
      <c r="H55" s="39">
        <v>331880</v>
      </c>
      <c r="I55" s="39">
        <v>1338</v>
      </c>
      <c r="J55" s="39">
        <v>1311</v>
      </c>
      <c r="K55" s="39">
        <v>395</v>
      </c>
      <c r="L55" s="103">
        <f>ROUNDDOWN((K55/J55),3)</f>
        <v>0.301</v>
      </c>
      <c r="M55" s="39">
        <v>1241</v>
      </c>
      <c r="N55" s="39">
        <v>404</v>
      </c>
      <c r="O55" s="103">
        <f>ROUNDDOWN((N55/M55),3)</f>
        <v>0.325</v>
      </c>
    </row>
    <row r="56" spans="1:15" s="196" customFormat="1" ht="15.75" customHeight="1">
      <c r="A56" s="370"/>
      <c r="B56" s="371"/>
      <c r="C56" s="67">
        <v>43</v>
      </c>
      <c r="D56" s="67" t="s">
        <v>374</v>
      </c>
      <c r="E56" s="39">
        <v>0</v>
      </c>
      <c r="F56" s="39">
        <v>10</v>
      </c>
      <c r="G56" s="39">
        <v>2</v>
      </c>
      <c r="H56" s="39">
        <v>75000</v>
      </c>
      <c r="I56" s="39">
        <v>25000</v>
      </c>
      <c r="J56" s="39">
        <v>2102</v>
      </c>
      <c r="K56" s="39">
        <v>34</v>
      </c>
      <c r="L56" s="103">
        <f>ROUNDDOWN((K56/J56),3)</f>
        <v>0.016</v>
      </c>
      <c r="M56" s="39">
        <v>1081</v>
      </c>
      <c r="N56" s="39">
        <v>320</v>
      </c>
      <c r="O56" s="103">
        <f>ROUNDDOWN((N56/M56),3)</f>
        <v>0.296</v>
      </c>
    </row>
    <row r="57" spans="1:15" s="196" customFormat="1" ht="15.75" customHeight="1">
      <c r="A57" s="370"/>
      <c r="B57" s="371"/>
      <c r="C57" s="366" t="s">
        <v>692</v>
      </c>
      <c r="D57" s="375"/>
      <c r="E57" s="39">
        <f>SUM(E52:E56)</f>
        <v>38</v>
      </c>
      <c r="F57" s="39">
        <f>SUM(F52:F56)</f>
        <v>56</v>
      </c>
      <c r="G57" s="39">
        <f>SUM(G52:G56)</f>
        <v>19</v>
      </c>
      <c r="H57" s="39">
        <f>SUM(H52:H56)</f>
        <v>582276</v>
      </c>
      <c r="I57" s="39">
        <f>SUM(I52:I56)</f>
        <v>29881</v>
      </c>
      <c r="J57" s="39">
        <f>SUM(J52:J56)</f>
        <v>9286</v>
      </c>
      <c r="K57" s="39">
        <f>SUM(K52:K56)</f>
        <v>2036</v>
      </c>
      <c r="L57" s="103">
        <f>ROUNDDOWN((K57/J57),3)</f>
        <v>0.219</v>
      </c>
      <c r="M57" s="39">
        <f>SUM(M52:M56)</f>
        <v>8152</v>
      </c>
      <c r="N57" s="39">
        <f>SUM(N52:N56)</f>
        <v>2379</v>
      </c>
      <c r="O57" s="103">
        <f>ROUNDDOWN((N57/M57),3)</f>
        <v>0.291</v>
      </c>
    </row>
    <row r="58" spans="1:15" s="196" customFormat="1" ht="15.75" customHeight="1">
      <c r="A58" s="370"/>
      <c r="B58" s="371" t="s">
        <v>358</v>
      </c>
      <c r="C58" s="67">
        <v>44</v>
      </c>
      <c r="D58" s="43" t="s">
        <v>347</v>
      </c>
      <c r="E58" s="39">
        <v>35</v>
      </c>
      <c r="F58" s="39">
        <v>2</v>
      </c>
      <c r="G58" s="39">
        <v>1</v>
      </c>
      <c r="H58" s="39">
        <v>30380</v>
      </c>
      <c r="I58" s="39">
        <v>1327</v>
      </c>
      <c r="J58" s="39">
        <v>1180</v>
      </c>
      <c r="K58" s="39">
        <v>315</v>
      </c>
      <c r="L58" s="103">
        <f>ROUNDDOWN((K58/J58),3)</f>
        <v>0.266</v>
      </c>
      <c r="M58" s="39">
        <v>1195</v>
      </c>
      <c r="N58" s="39">
        <v>275</v>
      </c>
      <c r="O58" s="103">
        <f>ROUNDDOWN((N58/M58),3)</f>
        <v>0.23</v>
      </c>
    </row>
    <row r="59" spans="1:15" s="196" customFormat="1" ht="15.75" customHeight="1">
      <c r="A59" s="370"/>
      <c r="B59" s="371"/>
      <c r="C59" s="67">
        <v>45</v>
      </c>
      <c r="D59" s="67" t="s">
        <v>642</v>
      </c>
      <c r="E59" s="39">
        <v>36</v>
      </c>
      <c r="F59" s="39">
        <v>1</v>
      </c>
      <c r="G59" s="39">
        <v>20</v>
      </c>
      <c r="H59" s="39">
        <v>0</v>
      </c>
      <c r="I59" s="39">
        <v>0</v>
      </c>
      <c r="J59" s="39">
        <v>807</v>
      </c>
      <c r="K59" s="39">
        <v>329</v>
      </c>
      <c r="L59" s="103">
        <f>ROUNDDOWN((K59/J59),3)</f>
        <v>0.407</v>
      </c>
      <c r="M59" s="39">
        <v>853</v>
      </c>
      <c r="N59" s="39">
        <v>333</v>
      </c>
      <c r="O59" s="103">
        <f>ROUNDDOWN((N59/M59),3)</f>
        <v>0.39</v>
      </c>
    </row>
    <row r="60" spans="1:15" s="196" customFormat="1" ht="15.75" customHeight="1">
      <c r="A60" s="370"/>
      <c r="B60" s="371"/>
      <c r="C60" s="67">
        <v>46</v>
      </c>
      <c r="D60" s="67" t="s">
        <v>449</v>
      </c>
      <c r="E60" s="39">
        <v>0</v>
      </c>
      <c r="F60" s="39">
        <v>7</v>
      </c>
      <c r="G60" s="39">
        <v>9</v>
      </c>
      <c r="H60" s="39">
        <v>28750</v>
      </c>
      <c r="I60" s="39">
        <v>1107</v>
      </c>
      <c r="J60" s="39">
        <v>1057</v>
      </c>
      <c r="K60" s="39">
        <v>335</v>
      </c>
      <c r="L60" s="103">
        <f>ROUNDDOWN((K60/J60),3)</f>
        <v>0.316</v>
      </c>
      <c r="M60" s="39">
        <v>1121</v>
      </c>
      <c r="N60" s="39">
        <v>371</v>
      </c>
      <c r="O60" s="103">
        <f>ROUNDDOWN((N60/M60),3)</f>
        <v>0.33</v>
      </c>
    </row>
    <row r="61" spans="1:15" s="196" customFormat="1" ht="15.75" customHeight="1">
      <c r="A61" s="370"/>
      <c r="B61" s="371"/>
      <c r="C61" s="67">
        <v>47</v>
      </c>
      <c r="D61" s="67" t="s">
        <v>370</v>
      </c>
      <c r="E61" s="39">
        <v>0</v>
      </c>
      <c r="F61" s="39">
        <v>8</v>
      </c>
      <c r="G61" s="39">
        <v>5</v>
      </c>
      <c r="H61" s="39">
        <v>40000</v>
      </c>
      <c r="I61" s="39">
        <v>42000</v>
      </c>
      <c r="J61" s="39">
        <v>2421</v>
      </c>
      <c r="K61" s="39">
        <v>542</v>
      </c>
      <c r="L61" s="103">
        <f>ROUNDDOWN((K61/J61),3)</f>
        <v>0.223</v>
      </c>
      <c r="M61" s="39">
        <v>2594</v>
      </c>
      <c r="N61" s="39">
        <v>509</v>
      </c>
      <c r="O61" s="103">
        <f>ROUNDDOWN((N61/M61),3)</f>
        <v>0.196</v>
      </c>
    </row>
    <row r="62" spans="1:15" s="196" customFormat="1" ht="15.75" customHeight="1">
      <c r="A62" s="370"/>
      <c r="B62" s="371"/>
      <c r="C62" s="67">
        <v>48</v>
      </c>
      <c r="D62" s="67" t="s">
        <v>390</v>
      </c>
      <c r="E62" s="39">
        <v>0</v>
      </c>
      <c r="F62" s="39">
        <v>0</v>
      </c>
      <c r="G62" s="39">
        <v>15</v>
      </c>
      <c r="H62" s="39">
        <v>13060</v>
      </c>
      <c r="I62" s="39">
        <v>626</v>
      </c>
      <c r="J62" s="39">
        <v>476</v>
      </c>
      <c r="K62" s="39">
        <v>141</v>
      </c>
      <c r="L62" s="103">
        <f>ROUNDDOWN((K62/J62),3)</f>
        <v>0.296</v>
      </c>
      <c r="M62" s="39">
        <v>476</v>
      </c>
      <c r="N62" s="39">
        <v>165</v>
      </c>
      <c r="O62" s="103">
        <f>ROUNDDOWN((N62/M62),3)</f>
        <v>0.346</v>
      </c>
    </row>
    <row r="63" spans="1:15" s="196" customFormat="1" ht="15.75" customHeight="1">
      <c r="A63" s="370"/>
      <c r="B63" s="371"/>
      <c r="C63" s="67">
        <v>49</v>
      </c>
      <c r="D63" s="67" t="s">
        <v>397</v>
      </c>
      <c r="E63" s="39">
        <v>82</v>
      </c>
      <c r="F63" s="39">
        <v>1</v>
      </c>
      <c r="G63" s="39">
        <v>8</v>
      </c>
      <c r="H63" s="39">
        <v>26402</v>
      </c>
      <c r="I63" s="39">
        <v>2549</v>
      </c>
      <c r="J63" s="39">
        <v>1407</v>
      </c>
      <c r="K63" s="39">
        <v>602</v>
      </c>
      <c r="L63" s="103">
        <f>ROUNDDOWN((K63/J63),3)</f>
        <v>0.427</v>
      </c>
      <c r="M63" s="39">
        <v>1607</v>
      </c>
      <c r="N63" s="39">
        <v>647</v>
      </c>
      <c r="O63" s="103">
        <f>ROUNDDOWN((N63/M63),3)</f>
        <v>0.402</v>
      </c>
    </row>
    <row r="64" spans="1:15" s="196" customFormat="1" ht="15.75" customHeight="1">
      <c r="A64" s="370"/>
      <c r="B64" s="371"/>
      <c r="C64" s="366" t="s">
        <v>692</v>
      </c>
      <c r="D64" s="367"/>
      <c r="E64" s="39">
        <f>SUM(E58:E63)</f>
        <v>153</v>
      </c>
      <c r="F64" s="39">
        <f>SUM(F58:F63)</f>
        <v>19</v>
      </c>
      <c r="G64" s="39">
        <f>SUM(G58:G63)</f>
        <v>58</v>
      </c>
      <c r="H64" s="39">
        <f>SUM(H58:H63)</f>
        <v>138592</v>
      </c>
      <c r="I64" s="39">
        <f>SUM(I58:I63)</f>
        <v>47609</v>
      </c>
      <c r="J64" s="39">
        <f>SUM(J58:J63)</f>
        <v>7348</v>
      </c>
      <c r="K64" s="39">
        <f>SUM(K58:K63)</f>
        <v>2264</v>
      </c>
      <c r="L64" s="103">
        <f>ROUNDDOWN((K64/J64),3)</f>
        <v>0.308</v>
      </c>
      <c r="M64" s="39">
        <f>SUM(M58:M63)</f>
        <v>7846</v>
      </c>
      <c r="N64" s="39">
        <f>SUM(N58:N63)</f>
        <v>2300</v>
      </c>
      <c r="O64" s="103">
        <f>ROUNDDOWN((N64/M64),3)</f>
        <v>0.293</v>
      </c>
    </row>
    <row r="65" spans="1:15" s="196" customFormat="1" ht="15.75" customHeight="1">
      <c r="A65" s="370"/>
      <c r="B65" s="371" t="s">
        <v>341</v>
      </c>
      <c r="C65" s="67">
        <v>50</v>
      </c>
      <c r="D65" s="67" t="s">
        <v>467</v>
      </c>
      <c r="E65" s="39">
        <v>0</v>
      </c>
      <c r="F65" s="39">
        <v>10</v>
      </c>
      <c r="G65" s="39">
        <v>10</v>
      </c>
      <c r="H65" s="39">
        <v>55870</v>
      </c>
      <c r="I65" s="39">
        <v>2150</v>
      </c>
      <c r="J65" s="39">
        <v>1425</v>
      </c>
      <c r="K65" s="39">
        <v>537</v>
      </c>
      <c r="L65" s="103">
        <f>ROUNDDOWN((K65/J65),3)</f>
        <v>0.376</v>
      </c>
      <c r="M65" s="39">
        <v>1455</v>
      </c>
      <c r="N65" s="39">
        <v>534</v>
      </c>
      <c r="O65" s="103">
        <f>ROUNDDOWN((N65/M65),3)</f>
        <v>0.367</v>
      </c>
    </row>
    <row r="66" spans="1:15" s="196" customFormat="1" ht="15.75" customHeight="1">
      <c r="A66" s="370"/>
      <c r="B66" s="371"/>
      <c r="C66" s="67">
        <v>51</v>
      </c>
      <c r="D66" s="67" t="s">
        <v>509</v>
      </c>
      <c r="E66" s="39">
        <v>58</v>
      </c>
      <c r="F66" s="39">
        <v>1</v>
      </c>
      <c r="G66" s="39">
        <v>9</v>
      </c>
      <c r="H66" s="39">
        <v>20800</v>
      </c>
      <c r="I66" s="39">
        <v>500</v>
      </c>
      <c r="J66" s="39">
        <v>778</v>
      </c>
      <c r="K66" s="39">
        <v>219</v>
      </c>
      <c r="L66" s="103">
        <f>ROUNDDOWN((K66/J66),3)</f>
        <v>0.281</v>
      </c>
      <c r="M66" s="39">
        <v>854</v>
      </c>
      <c r="N66" s="39">
        <v>242</v>
      </c>
      <c r="O66" s="103">
        <f>ROUNDDOWN((N66/M66),3)</f>
        <v>0.283</v>
      </c>
    </row>
    <row r="67" spans="1:15" s="196" customFormat="1" ht="15.75" customHeight="1">
      <c r="A67" s="370"/>
      <c r="B67" s="371"/>
      <c r="C67" s="67">
        <v>52</v>
      </c>
      <c r="D67" s="67" t="s">
        <v>484</v>
      </c>
      <c r="E67" s="39">
        <v>20</v>
      </c>
      <c r="F67" s="39">
        <v>2</v>
      </c>
      <c r="G67" s="39">
        <v>0</v>
      </c>
      <c r="H67" s="39">
        <v>11856</v>
      </c>
      <c r="I67" s="39">
        <v>505</v>
      </c>
      <c r="J67" s="39">
        <v>375</v>
      </c>
      <c r="K67" s="39">
        <v>152</v>
      </c>
      <c r="L67" s="103">
        <f>ROUNDDOWN((K67/J67),3)</f>
        <v>0.405</v>
      </c>
      <c r="M67" s="39">
        <v>406</v>
      </c>
      <c r="N67" s="39">
        <v>161</v>
      </c>
      <c r="O67" s="103">
        <f>ROUNDDOWN((N67/M67),3)</f>
        <v>0.396</v>
      </c>
    </row>
    <row r="68" spans="1:15" s="196" customFormat="1" ht="15.75" customHeight="1">
      <c r="A68" s="370"/>
      <c r="B68" s="371"/>
      <c r="C68" s="67">
        <v>53</v>
      </c>
      <c r="D68" s="67" t="s">
        <v>474</v>
      </c>
      <c r="E68" s="39">
        <v>0</v>
      </c>
      <c r="F68" s="39">
        <v>2</v>
      </c>
      <c r="G68" s="39">
        <v>5</v>
      </c>
      <c r="H68" s="39">
        <v>0</v>
      </c>
      <c r="I68" s="39">
        <v>0</v>
      </c>
      <c r="J68" s="39">
        <v>1184</v>
      </c>
      <c r="K68" s="39">
        <v>371</v>
      </c>
      <c r="L68" s="103">
        <f>ROUNDDOWN((K68/J68),3)</f>
        <v>0.313</v>
      </c>
      <c r="M68" s="39">
        <v>438</v>
      </c>
      <c r="N68" s="39">
        <v>423</v>
      </c>
      <c r="O68" s="103">
        <f>ROUNDDOWN((N68/M68),3)</f>
        <v>0.965</v>
      </c>
    </row>
    <row r="69" spans="1:15" s="196" customFormat="1" ht="15.75" customHeight="1">
      <c r="A69" s="370"/>
      <c r="B69" s="371"/>
      <c r="C69" s="67">
        <v>54</v>
      </c>
      <c r="D69" s="67" t="s">
        <v>439</v>
      </c>
      <c r="E69" s="39">
        <v>20</v>
      </c>
      <c r="F69" s="39">
        <v>3</v>
      </c>
      <c r="G69" s="39">
        <v>12</v>
      </c>
      <c r="H69" s="39">
        <v>20500</v>
      </c>
      <c r="I69" s="39">
        <v>1600</v>
      </c>
      <c r="J69" s="39">
        <v>508</v>
      </c>
      <c r="K69" s="39">
        <v>297</v>
      </c>
      <c r="L69" s="103">
        <f>ROUNDDOWN((K69/J69),3)</f>
        <v>0.584</v>
      </c>
      <c r="M69" s="39">
        <v>608</v>
      </c>
      <c r="N69" s="39">
        <v>325</v>
      </c>
      <c r="O69" s="103">
        <f>ROUNDDOWN((N69/M69),3)</f>
        <v>0.534</v>
      </c>
    </row>
    <row r="70" spans="1:15" s="196" customFormat="1" ht="15.75" customHeight="1">
      <c r="A70" s="370"/>
      <c r="B70" s="371"/>
      <c r="C70" s="67">
        <v>55</v>
      </c>
      <c r="D70" s="67" t="s">
        <v>395</v>
      </c>
      <c r="E70" s="39">
        <v>0</v>
      </c>
      <c r="F70" s="39">
        <v>8</v>
      </c>
      <c r="G70" s="39">
        <v>3</v>
      </c>
      <c r="H70" s="39">
        <v>0</v>
      </c>
      <c r="I70" s="39">
        <v>0</v>
      </c>
      <c r="J70" s="39">
        <v>262</v>
      </c>
      <c r="K70" s="39">
        <v>175</v>
      </c>
      <c r="L70" s="103">
        <f>ROUNDDOWN((K70/J70),3)</f>
        <v>0.667</v>
      </c>
      <c r="M70" s="39">
        <v>260</v>
      </c>
      <c r="N70" s="39">
        <v>183</v>
      </c>
      <c r="O70" s="103">
        <f>ROUNDDOWN((N70/M70),3)</f>
        <v>0.703</v>
      </c>
    </row>
    <row r="71" spans="1:15" s="196" customFormat="1" ht="15.75" customHeight="1">
      <c r="A71" s="370"/>
      <c r="B71" s="371"/>
      <c r="C71" s="366" t="s">
        <v>692</v>
      </c>
      <c r="D71" s="367"/>
      <c r="E71" s="39">
        <f>SUM(E65:E70)</f>
        <v>98</v>
      </c>
      <c r="F71" s="39">
        <f>SUM(F65:F70)</f>
        <v>26</v>
      </c>
      <c r="G71" s="39">
        <f>SUM(G65:G70)</f>
        <v>39</v>
      </c>
      <c r="H71" s="39">
        <f>SUM(H65:H70)</f>
        <v>109026</v>
      </c>
      <c r="I71" s="39">
        <f>SUM(I65:I70)</f>
        <v>4755</v>
      </c>
      <c r="J71" s="39">
        <f>SUM(J65:J70)</f>
        <v>4532</v>
      </c>
      <c r="K71" s="39">
        <f>SUM(K65:K70)</f>
        <v>1751</v>
      </c>
      <c r="L71" s="103">
        <f>ROUNDDOWN((K71/J71),3)</f>
        <v>0.386</v>
      </c>
      <c r="M71" s="39">
        <f>SUM(M65:M70)</f>
        <v>4021</v>
      </c>
      <c r="N71" s="39">
        <f>SUM(N65:N70)</f>
        <v>1868</v>
      </c>
      <c r="O71" s="103">
        <f>ROUNDDOWN((N71/M71),3)</f>
        <v>0.464</v>
      </c>
    </row>
    <row r="72" spans="1:15" s="196" customFormat="1" ht="15.75" customHeight="1">
      <c r="A72" s="370"/>
      <c r="B72" s="371" t="s">
        <v>396</v>
      </c>
      <c r="C72" s="67">
        <v>56</v>
      </c>
      <c r="D72" s="67" t="s">
        <v>475</v>
      </c>
      <c r="E72" s="39">
        <v>17</v>
      </c>
      <c r="F72" s="39">
        <v>6</v>
      </c>
      <c r="G72" s="39">
        <v>1</v>
      </c>
      <c r="H72" s="39">
        <v>16400</v>
      </c>
      <c r="I72" s="39">
        <v>493</v>
      </c>
      <c r="J72" s="39">
        <v>562</v>
      </c>
      <c r="K72" s="39">
        <v>269</v>
      </c>
      <c r="L72" s="103">
        <f>ROUNDDOWN((K72/J72),3)</f>
        <v>0.478</v>
      </c>
      <c r="M72" s="39">
        <v>599</v>
      </c>
      <c r="N72" s="39">
        <v>224</v>
      </c>
      <c r="O72" s="103">
        <f>ROUNDDOWN((N72/M72),3)</f>
        <v>0.373</v>
      </c>
    </row>
    <row r="73" spans="1:15" s="196" customFormat="1" ht="15.75" customHeight="1">
      <c r="A73" s="370"/>
      <c r="B73" s="371"/>
      <c r="C73" s="67">
        <v>57</v>
      </c>
      <c r="D73" s="67" t="s">
        <v>522</v>
      </c>
      <c r="E73" s="39">
        <v>68</v>
      </c>
      <c r="F73" s="39">
        <v>7</v>
      </c>
      <c r="G73" s="39">
        <v>13</v>
      </c>
      <c r="H73" s="39">
        <v>49571</v>
      </c>
      <c r="I73" s="39">
        <v>2817</v>
      </c>
      <c r="J73" s="39">
        <v>1429</v>
      </c>
      <c r="K73" s="39">
        <v>561</v>
      </c>
      <c r="L73" s="103">
        <f>ROUNDDOWN((K73/J73),3)</f>
        <v>0.392</v>
      </c>
      <c r="M73" s="39">
        <v>1483</v>
      </c>
      <c r="N73" s="39">
        <v>582</v>
      </c>
      <c r="O73" s="103">
        <f>ROUNDDOWN((N73/M73),3)</f>
        <v>0.392</v>
      </c>
    </row>
    <row r="74" spans="1:15" s="196" customFormat="1" ht="15.75" customHeight="1">
      <c r="A74" s="370"/>
      <c r="B74" s="371"/>
      <c r="C74" s="67">
        <v>58</v>
      </c>
      <c r="D74" s="67" t="s">
        <v>380</v>
      </c>
      <c r="E74" s="39">
        <v>0</v>
      </c>
      <c r="F74" s="39">
        <v>9</v>
      </c>
      <c r="G74" s="39">
        <v>7</v>
      </c>
      <c r="H74" s="39">
        <v>29500</v>
      </c>
      <c r="I74" s="39">
        <v>2300</v>
      </c>
      <c r="J74" s="39">
        <v>1005</v>
      </c>
      <c r="K74" s="39">
        <v>478</v>
      </c>
      <c r="L74" s="103">
        <f>ROUNDDOWN((K74/J74),3)</f>
        <v>0.475</v>
      </c>
      <c r="M74" s="39">
        <v>1030</v>
      </c>
      <c r="N74" s="39">
        <v>396</v>
      </c>
      <c r="O74" s="103">
        <f>ROUNDDOWN((N74/M74),3)</f>
        <v>0.384</v>
      </c>
    </row>
    <row r="75" spans="1:15" s="196" customFormat="1" ht="15.75" customHeight="1">
      <c r="A75" s="370"/>
      <c r="B75" s="371"/>
      <c r="C75" s="67">
        <v>59</v>
      </c>
      <c r="D75" s="67" t="s">
        <v>647</v>
      </c>
      <c r="E75" s="39">
        <v>0</v>
      </c>
      <c r="F75" s="39">
        <v>3</v>
      </c>
      <c r="G75" s="39">
        <v>0</v>
      </c>
      <c r="H75" s="39">
        <v>7561</v>
      </c>
      <c r="I75" s="39">
        <v>416</v>
      </c>
      <c r="J75" s="39">
        <v>226</v>
      </c>
      <c r="K75" s="39">
        <v>91</v>
      </c>
      <c r="L75" s="103">
        <f>ROUNDDOWN((K75/J75),3)</f>
        <v>0.402</v>
      </c>
      <c r="M75" s="39">
        <v>215</v>
      </c>
      <c r="N75" s="39">
        <v>91</v>
      </c>
      <c r="O75" s="103">
        <f>ROUNDDOWN((N75/M75),3)</f>
        <v>0.423</v>
      </c>
    </row>
    <row r="76" spans="1:15" s="196" customFormat="1" ht="15.75" customHeight="1">
      <c r="A76" s="370"/>
      <c r="B76" s="371"/>
      <c r="C76" s="67">
        <v>60</v>
      </c>
      <c r="D76" s="67" t="s">
        <v>497</v>
      </c>
      <c r="E76" s="39">
        <v>0</v>
      </c>
      <c r="F76" s="39">
        <v>3</v>
      </c>
      <c r="G76" s="39">
        <v>2</v>
      </c>
      <c r="H76" s="39">
        <v>16750</v>
      </c>
      <c r="I76" s="39">
        <v>499</v>
      </c>
      <c r="J76" s="39">
        <v>621</v>
      </c>
      <c r="K76" s="39">
        <v>219</v>
      </c>
      <c r="L76" s="103">
        <f>ROUNDDOWN((K76/J76),3)</f>
        <v>0.352</v>
      </c>
      <c r="M76" s="39">
        <v>638</v>
      </c>
      <c r="N76" s="39">
        <v>241</v>
      </c>
      <c r="O76" s="103">
        <f>ROUNDDOWN((N76/M76),3)</f>
        <v>0.377</v>
      </c>
    </row>
    <row r="77" spans="1:15" ht="15.75" customHeight="1">
      <c r="A77" s="370"/>
      <c r="B77" s="371"/>
      <c r="C77" s="67">
        <v>61</v>
      </c>
      <c r="D77" s="67" t="s">
        <v>725</v>
      </c>
      <c r="E77" s="39">
        <v>16</v>
      </c>
      <c r="F77" s="39">
        <v>5</v>
      </c>
      <c r="G77" s="39">
        <v>4</v>
      </c>
      <c r="H77" s="39">
        <v>0</v>
      </c>
      <c r="I77" s="39">
        <v>726</v>
      </c>
      <c r="J77" s="39">
        <v>406</v>
      </c>
      <c r="K77" s="39">
        <v>225</v>
      </c>
      <c r="L77" s="103">
        <f>ROUNDDOWN((K77/J77),3)</f>
        <v>0.554</v>
      </c>
      <c r="M77" s="39">
        <v>399</v>
      </c>
      <c r="N77" s="39">
        <v>248</v>
      </c>
      <c r="O77" s="103">
        <f>ROUNDDOWN((N77/M77),3)</f>
        <v>0.621</v>
      </c>
    </row>
    <row r="78" spans="1:15" ht="15.75" customHeight="1">
      <c r="A78" s="370"/>
      <c r="B78" s="371"/>
      <c r="C78" s="366" t="s">
        <v>692</v>
      </c>
      <c r="D78" s="367"/>
      <c r="E78" s="39">
        <f>SUM(E72:E77)</f>
        <v>101</v>
      </c>
      <c r="F78" s="39">
        <f>SUM(F72:F77)</f>
        <v>33</v>
      </c>
      <c r="G78" s="39">
        <f>SUM(G72:G77)</f>
        <v>27</v>
      </c>
      <c r="H78" s="39">
        <f>SUM(H72:H77)</f>
        <v>119782</v>
      </c>
      <c r="I78" s="39">
        <f>SUM(I72:I77)</f>
        <v>7251</v>
      </c>
      <c r="J78" s="39">
        <f>SUM(J72:J77)</f>
        <v>4249</v>
      </c>
      <c r="K78" s="39">
        <f>SUM(K72:K77)</f>
        <v>1843</v>
      </c>
      <c r="L78" s="103">
        <f>ROUNDDOWN((K78/J78),3)</f>
        <v>0.433</v>
      </c>
      <c r="M78" s="39">
        <f>SUM(M72:M77)</f>
        <v>4364</v>
      </c>
      <c r="N78" s="39">
        <f>SUM(N72:N77)</f>
        <v>1782</v>
      </c>
      <c r="O78" s="103">
        <f>ROUNDDOWN((N78/M78),3)</f>
        <v>0.408</v>
      </c>
    </row>
    <row r="79" spans="1:15" ht="15.75" customHeight="1">
      <c r="A79" s="370"/>
      <c r="B79" s="368" t="s">
        <v>486</v>
      </c>
      <c r="C79" s="368"/>
      <c r="D79" s="369"/>
      <c r="E79" s="39">
        <f>E78+E71+E64+E57</f>
        <v>390</v>
      </c>
      <c r="F79" s="39">
        <f>F78+F71+F64+F57</f>
        <v>134</v>
      </c>
      <c r="G79" s="39">
        <f>G78+G71+G64+G57</f>
        <v>143</v>
      </c>
      <c r="H79" s="39">
        <f>H78+H71+H64+H57</f>
        <v>949676</v>
      </c>
      <c r="I79" s="39">
        <f>I78+I71+I64+I57</f>
        <v>89496</v>
      </c>
      <c r="J79" s="39">
        <f>J78+J71+J64+J57</f>
        <v>25415</v>
      </c>
      <c r="K79" s="39">
        <f>K78+K71+K64+K57</f>
        <v>7894</v>
      </c>
      <c r="L79" s="103">
        <f>ROUNDDOWN((K79/J79),3)</f>
        <v>0.31</v>
      </c>
      <c r="M79" s="39">
        <f>M78+M71+M64+M57</f>
        <v>24383</v>
      </c>
      <c r="N79" s="39">
        <f>N78+N71+N64+N57</f>
        <v>8329</v>
      </c>
      <c r="O79" s="103">
        <f>ROUNDDOWN((N79/M79),3)</f>
        <v>0.341</v>
      </c>
    </row>
    <row r="80" spans="1:15" ht="15.75" customHeight="1">
      <c r="A80" s="370" t="s">
        <v>757</v>
      </c>
      <c r="B80" s="371" t="s">
        <v>381</v>
      </c>
      <c r="C80" s="67">
        <v>62</v>
      </c>
      <c r="D80" s="67" t="s">
        <v>470</v>
      </c>
      <c r="E80" s="39">
        <v>0</v>
      </c>
      <c r="F80" s="39">
        <v>8</v>
      </c>
      <c r="G80" s="39">
        <v>9</v>
      </c>
      <c r="H80" s="39">
        <v>36000</v>
      </c>
      <c r="I80" s="39">
        <v>342</v>
      </c>
      <c r="J80" s="39">
        <v>966</v>
      </c>
      <c r="K80" s="39">
        <v>512</v>
      </c>
      <c r="L80" s="103">
        <f>ROUNDDOWN((K80/J80),3)</f>
        <v>0.53</v>
      </c>
      <c r="M80" s="39">
        <v>962</v>
      </c>
      <c r="N80" s="39">
        <v>538</v>
      </c>
      <c r="O80" s="103">
        <f>ROUNDDOWN((N80/M80),3)</f>
        <v>0.559</v>
      </c>
    </row>
    <row r="81" spans="1:15" ht="15.75" customHeight="1">
      <c r="A81" s="370"/>
      <c r="B81" s="371"/>
      <c r="C81" s="67">
        <v>63</v>
      </c>
      <c r="D81" s="67" t="s">
        <v>521</v>
      </c>
      <c r="E81" s="39">
        <v>0</v>
      </c>
      <c r="F81" s="39">
        <v>6</v>
      </c>
      <c r="G81" s="39">
        <v>5</v>
      </c>
      <c r="H81" s="39">
        <v>26029</v>
      </c>
      <c r="I81" s="39">
        <v>601</v>
      </c>
      <c r="J81" s="39">
        <v>1126</v>
      </c>
      <c r="K81" s="39">
        <v>366</v>
      </c>
      <c r="L81" s="103">
        <f>ROUNDDOWN((K81/J81),3)</f>
        <v>0.325</v>
      </c>
      <c r="M81" s="39">
        <v>1128</v>
      </c>
      <c r="N81" s="39">
        <v>360</v>
      </c>
      <c r="O81" s="103">
        <f>ROUNDDOWN((N81/M81),3)</f>
        <v>0.319</v>
      </c>
    </row>
    <row r="82" spans="1:15" ht="15.75" customHeight="1">
      <c r="A82" s="370"/>
      <c r="B82" s="371"/>
      <c r="C82" s="67">
        <v>64</v>
      </c>
      <c r="D82" s="67" t="s">
        <v>403</v>
      </c>
      <c r="E82" s="39">
        <v>0</v>
      </c>
      <c r="F82" s="39">
        <v>11</v>
      </c>
      <c r="G82" s="39">
        <v>5</v>
      </c>
      <c r="H82" s="39">
        <v>30115</v>
      </c>
      <c r="I82" s="39">
        <v>1625</v>
      </c>
      <c r="J82" s="39">
        <v>1139</v>
      </c>
      <c r="K82" s="39">
        <v>406</v>
      </c>
      <c r="L82" s="103">
        <f>ROUNDDOWN((K82/J82),3)</f>
        <v>0.356</v>
      </c>
      <c r="M82" s="39">
        <v>1174</v>
      </c>
      <c r="N82" s="39">
        <v>440</v>
      </c>
      <c r="O82" s="103">
        <f>ROUNDDOWN((N82/M82),3)</f>
        <v>0.374</v>
      </c>
    </row>
    <row r="83" spans="1:15" ht="15.75" customHeight="1">
      <c r="A83" s="370"/>
      <c r="B83" s="371"/>
      <c r="C83" s="67">
        <v>65</v>
      </c>
      <c r="D83" s="67" t="s">
        <v>318</v>
      </c>
      <c r="E83" s="39">
        <v>1</v>
      </c>
      <c r="F83" s="39">
        <v>6</v>
      </c>
      <c r="G83" s="39">
        <v>6</v>
      </c>
      <c r="H83" s="39">
        <v>27000</v>
      </c>
      <c r="I83" s="39">
        <v>1219</v>
      </c>
      <c r="J83" s="39">
        <v>1029</v>
      </c>
      <c r="K83" s="39">
        <v>399</v>
      </c>
      <c r="L83" s="103">
        <f>ROUNDDOWN((K83/J83),3)</f>
        <v>0.387</v>
      </c>
      <c r="M83" s="39">
        <v>1113</v>
      </c>
      <c r="N83" s="39">
        <v>402</v>
      </c>
      <c r="O83" s="103">
        <f>ROUNDDOWN((N83/M83),3)</f>
        <v>0.361</v>
      </c>
    </row>
    <row r="84" spans="1:15" ht="15.75" customHeight="1">
      <c r="A84" s="370"/>
      <c r="B84" s="371"/>
      <c r="C84" s="67">
        <v>66</v>
      </c>
      <c r="D84" s="79" t="s">
        <v>722</v>
      </c>
      <c r="E84" s="39">
        <v>9</v>
      </c>
      <c r="F84" s="39">
        <v>0</v>
      </c>
      <c r="G84" s="39">
        <v>0</v>
      </c>
      <c r="H84" s="39">
        <v>52</v>
      </c>
      <c r="I84" s="39">
        <v>52</v>
      </c>
      <c r="J84" s="39">
        <v>52</v>
      </c>
      <c r="K84" s="39">
        <v>52</v>
      </c>
      <c r="L84" s="103">
        <f>ROUNDDOWN((K84/J84),3)</f>
        <v>1</v>
      </c>
      <c r="M84" s="39">
        <v>52</v>
      </c>
      <c r="N84" s="39">
        <v>52</v>
      </c>
      <c r="O84" s="103">
        <f>ROUNDDOWN((N84/M84),3)</f>
        <v>1</v>
      </c>
    </row>
    <row r="85" spans="1:15" ht="15.75" customHeight="1">
      <c r="A85" s="370"/>
      <c r="B85" s="371"/>
      <c r="C85" s="367" t="s">
        <v>692</v>
      </c>
      <c r="D85" s="373"/>
      <c r="E85" s="39">
        <f>SUM(E80:E84)</f>
        <v>10</v>
      </c>
      <c r="F85" s="39">
        <f>SUM(F80:F84)</f>
        <v>31</v>
      </c>
      <c r="G85" s="39">
        <f>SUM(G80:G84)</f>
        <v>25</v>
      </c>
      <c r="H85" s="39">
        <f>SUM(H80:H84)</f>
        <v>119196</v>
      </c>
      <c r="I85" s="39">
        <f>SUM(I80:I84)</f>
        <v>3839</v>
      </c>
      <c r="J85" s="39">
        <f>SUM(J80:J84)</f>
        <v>4312</v>
      </c>
      <c r="K85" s="39">
        <f>SUM(K80:K84)</f>
        <v>1735</v>
      </c>
      <c r="L85" s="103">
        <f>ROUNDDOWN((K85/J85),3)</f>
        <v>0.402</v>
      </c>
      <c r="M85" s="39">
        <f>SUM(M80:M84)</f>
        <v>4429</v>
      </c>
      <c r="N85" s="39">
        <f>SUM(N80:N84)</f>
        <v>1792</v>
      </c>
      <c r="O85" s="103">
        <f>ROUNDDOWN((N85/M85),3)</f>
        <v>0.404</v>
      </c>
    </row>
    <row r="86" spans="1:15" ht="15.75" customHeight="1">
      <c r="A86" s="370"/>
      <c r="B86" s="371" t="s">
        <v>358</v>
      </c>
      <c r="C86" s="67">
        <v>67</v>
      </c>
      <c r="D86" s="67" t="s">
        <v>515</v>
      </c>
      <c r="E86" s="39">
        <v>2</v>
      </c>
      <c r="F86" s="39">
        <v>7</v>
      </c>
      <c r="G86" s="39">
        <v>1</v>
      </c>
      <c r="H86" s="39">
        <v>21690</v>
      </c>
      <c r="I86" s="39">
        <v>1105</v>
      </c>
      <c r="J86" s="39">
        <v>703</v>
      </c>
      <c r="K86" s="39">
        <v>281</v>
      </c>
      <c r="L86" s="103">
        <f>ROUNDDOWN((K86/J86),3)</f>
        <v>0.399</v>
      </c>
      <c r="M86" s="39">
        <v>624</v>
      </c>
      <c r="N86" s="39">
        <v>242</v>
      </c>
      <c r="O86" s="103">
        <f>ROUNDDOWN((N86/M86),3)</f>
        <v>0.387</v>
      </c>
    </row>
    <row r="87" spans="1:15" ht="15.75" customHeight="1">
      <c r="A87" s="370"/>
      <c r="B87" s="371"/>
      <c r="C87" s="67">
        <v>68</v>
      </c>
      <c r="D87" s="67" t="s">
        <v>454</v>
      </c>
      <c r="E87" s="39">
        <v>77</v>
      </c>
      <c r="F87" s="39">
        <v>9</v>
      </c>
      <c r="G87" s="39">
        <v>17</v>
      </c>
      <c r="H87" s="39">
        <v>80535</v>
      </c>
      <c r="I87" s="39">
        <v>4015</v>
      </c>
      <c r="J87" s="39">
        <v>3321</v>
      </c>
      <c r="K87" s="39">
        <v>830</v>
      </c>
      <c r="L87" s="103">
        <f>ROUNDDOWN((K87/J87),3)</f>
        <v>0.249</v>
      </c>
      <c r="M87" s="39">
        <v>2253</v>
      </c>
      <c r="N87" s="39">
        <v>803</v>
      </c>
      <c r="O87" s="103">
        <f>ROUNDDOWN((N87/M87),3)</f>
        <v>0.356</v>
      </c>
    </row>
    <row r="88" spans="1:15" ht="15.75" customHeight="1">
      <c r="A88" s="370"/>
      <c r="B88" s="371"/>
      <c r="C88" s="67">
        <v>69</v>
      </c>
      <c r="D88" s="67" t="s">
        <v>495</v>
      </c>
      <c r="E88" s="39">
        <v>0</v>
      </c>
      <c r="F88" s="39">
        <v>5</v>
      </c>
      <c r="G88" s="39">
        <v>15</v>
      </c>
      <c r="H88" s="39">
        <v>68900</v>
      </c>
      <c r="I88" s="39">
        <v>3650</v>
      </c>
      <c r="J88" s="39">
        <v>2282</v>
      </c>
      <c r="K88" s="39">
        <v>666</v>
      </c>
      <c r="L88" s="103">
        <f>ROUNDDOWN((K88/J88),3)</f>
        <v>0.291</v>
      </c>
      <c r="M88" s="39">
        <v>2160</v>
      </c>
      <c r="N88" s="39">
        <v>713</v>
      </c>
      <c r="O88" s="103">
        <f>ROUNDDOWN((N88/M88),3)</f>
        <v>0.33</v>
      </c>
    </row>
    <row r="89" spans="1:15" ht="15.75" customHeight="1">
      <c r="A89" s="370"/>
      <c r="B89" s="371"/>
      <c r="C89" s="67">
        <v>70</v>
      </c>
      <c r="D89" s="67" t="s">
        <v>364</v>
      </c>
      <c r="E89" s="39">
        <v>0</v>
      </c>
      <c r="F89" s="39">
        <v>5</v>
      </c>
      <c r="G89" s="39">
        <v>8</v>
      </c>
      <c r="H89" s="39">
        <v>0</v>
      </c>
      <c r="I89" s="39">
        <v>0</v>
      </c>
      <c r="J89" s="39">
        <v>1389</v>
      </c>
      <c r="K89" s="39">
        <v>527</v>
      </c>
      <c r="L89" s="103">
        <f>ROUNDDOWN((K89/J89),3)</f>
        <v>0.379</v>
      </c>
      <c r="M89" s="39">
        <v>1376</v>
      </c>
      <c r="N89" s="39">
        <v>531</v>
      </c>
      <c r="O89" s="103">
        <f>ROUNDDOWN((N89/M89),3)</f>
        <v>0.385</v>
      </c>
    </row>
    <row r="90" spans="1:15" ht="15.75" customHeight="1">
      <c r="A90" s="370"/>
      <c r="B90" s="371"/>
      <c r="C90" s="67">
        <v>71</v>
      </c>
      <c r="D90" s="67" t="s">
        <v>723</v>
      </c>
      <c r="E90" s="39">
        <v>0</v>
      </c>
      <c r="F90" s="39">
        <v>3</v>
      </c>
      <c r="G90" s="39">
        <v>10</v>
      </c>
      <c r="H90" s="39">
        <v>40212</v>
      </c>
      <c r="I90" s="39">
        <v>1562</v>
      </c>
      <c r="J90" s="39">
        <v>1207</v>
      </c>
      <c r="K90" s="39">
        <v>440</v>
      </c>
      <c r="L90" s="103">
        <f>ROUNDDOWN((K90/J90),3)</f>
        <v>0.364</v>
      </c>
      <c r="M90" s="39">
        <v>1209</v>
      </c>
      <c r="N90" s="39">
        <v>470</v>
      </c>
      <c r="O90" s="103">
        <f>ROUNDDOWN((N90/M90),3)</f>
        <v>0.388</v>
      </c>
    </row>
    <row r="91" spans="1:15" s="37" customFormat="1" ht="15.75" customHeight="1">
      <c r="A91" s="370"/>
      <c r="B91" s="371"/>
      <c r="C91" s="67">
        <v>72</v>
      </c>
      <c r="D91" s="67" t="s">
        <v>361</v>
      </c>
      <c r="E91" s="39">
        <v>23</v>
      </c>
      <c r="F91" s="39">
        <v>3</v>
      </c>
      <c r="G91" s="39">
        <v>0</v>
      </c>
      <c r="H91" s="39">
        <v>16230</v>
      </c>
      <c r="I91" s="39">
        <v>475</v>
      </c>
      <c r="J91" s="39">
        <v>472</v>
      </c>
      <c r="K91" s="39">
        <v>167</v>
      </c>
      <c r="L91" s="103">
        <f>ROUNDDOWN((K91/J91),3)</f>
        <v>0.353</v>
      </c>
      <c r="M91" s="39">
        <v>486</v>
      </c>
      <c r="N91" s="39">
        <v>180</v>
      </c>
      <c r="O91" s="103">
        <f>ROUNDDOWN((N91/M91),3)</f>
        <v>0.37</v>
      </c>
    </row>
    <row r="92" spans="1:15" ht="15.75" customHeight="1">
      <c r="A92" s="370"/>
      <c r="B92" s="371"/>
      <c r="C92" s="67">
        <v>73</v>
      </c>
      <c r="D92" s="67" t="s">
        <v>514</v>
      </c>
      <c r="E92" s="39">
        <v>0</v>
      </c>
      <c r="F92" s="39">
        <v>0</v>
      </c>
      <c r="G92" s="39">
        <v>2</v>
      </c>
      <c r="H92" s="39">
        <v>0</v>
      </c>
      <c r="I92" s="39">
        <v>90</v>
      </c>
      <c r="J92" s="39">
        <v>111</v>
      </c>
      <c r="K92" s="39">
        <v>109</v>
      </c>
      <c r="L92" s="103">
        <f>ROUNDDOWN((K92/J92),3)</f>
        <v>0.981</v>
      </c>
      <c r="M92" s="39">
        <v>190</v>
      </c>
      <c r="N92" s="39">
        <v>136</v>
      </c>
      <c r="O92" s="103">
        <f>ROUNDDOWN((N92/M92),3)</f>
        <v>0.715</v>
      </c>
    </row>
    <row r="93" spans="1:15" ht="15.75" customHeight="1">
      <c r="A93" s="370"/>
      <c r="B93" s="371"/>
      <c r="C93" s="367" t="s">
        <v>692</v>
      </c>
      <c r="D93" s="373"/>
      <c r="E93" s="39">
        <f>SUM(E86:E92)</f>
        <v>102</v>
      </c>
      <c r="F93" s="39">
        <f>SUM(F86:F92)</f>
        <v>32</v>
      </c>
      <c r="G93" s="39">
        <f>SUM(G86:G92)</f>
        <v>53</v>
      </c>
      <c r="H93" s="39">
        <f>SUM(H86:H92)</f>
        <v>227567</v>
      </c>
      <c r="I93" s="39">
        <f>SUM(I86:I92)</f>
        <v>10897</v>
      </c>
      <c r="J93" s="39">
        <f>SUM(J86:J92)</f>
        <v>9485</v>
      </c>
      <c r="K93" s="39">
        <f>SUM(K86:K92)</f>
        <v>3020</v>
      </c>
      <c r="L93" s="103">
        <f>ROUNDDOWN((K93/J93),3)</f>
        <v>0.318</v>
      </c>
      <c r="M93" s="39">
        <f>SUM(M86:M92)</f>
        <v>8298</v>
      </c>
      <c r="N93" s="39">
        <f>SUM(N86:N92)</f>
        <v>3075</v>
      </c>
      <c r="O93" s="103">
        <f>ROUNDDOWN((N93/M93),3)</f>
        <v>0.37</v>
      </c>
    </row>
    <row r="94" spans="1:15" ht="15.75" customHeight="1">
      <c r="A94" s="370"/>
      <c r="B94" s="369" t="s">
        <v>486</v>
      </c>
      <c r="C94" s="310"/>
      <c r="D94" s="310"/>
      <c r="E94" s="39">
        <f>E93+E85</f>
        <v>112</v>
      </c>
      <c r="F94" s="39">
        <f>F93+F85</f>
        <v>63</v>
      </c>
      <c r="G94" s="39">
        <f>G93+G85</f>
        <v>78</v>
      </c>
      <c r="H94" s="39">
        <f>H93+H85</f>
        <v>346763</v>
      </c>
      <c r="I94" s="39">
        <f>I93+I85</f>
        <v>14736</v>
      </c>
      <c r="J94" s="39">
        <f>J93+J85</f>
        <v>13797</v>
      </c>
      <c r="K94" s="39">
        <f>K93+K85</f>
        <v>4755</v>
      </c>
      <c r="L94" s="103">
        <f>ROUNDDOWN((K94/J94),3)</f>
        <v>0.344</v>
      </c>
      <c r="M94" s="39">
        <f>M93+M85</f>
        <v>12727</v>
      </c>
      <c r="N94" s="39">
        <f>N93+N85</f>
        <v>4867</v>
      </c>
      <c r="O94" s="103">
        <f>ROUNDDOWN((N94/M94),3)</f>
        <v>0.382</v>
      </c>
    </row>
    <row r="95" spans="1:15" ht="15" customHeight="1">
      <c r="A95" s="373" t="s">
        <v>604</v>
      </c>
      <c r="B95" s="373"/>
      <c r="C95" s="373"/>
      <c r="D95" s="373"/>
      <c r="E95" s="39">
        <v>0</v>
      </c>
      <c r="F95" s="39">
        <v>0</v>
      </c>
      <c r="G95" s="39">
        <v>0</v>
      </c>
      <c r="H95" s="39"/>
      <c r="I95" s="39"/>
      <c r="J95" s="39"/>
      <c r="K95" s="39"/>
      <c r="L95" s="103"/>
      <c r="M95" s="39"/>
      <c r="N95" s="39"/>
      <c r="O95" s="103"/>
    </row>
    <row r="96" spans="1:15" ht="15" customHeight="1">
      <c r="A96" s="373" t="s">
        <v>383</v>
      </c>
      <c r="B96" s="373"/>
      <c r="C96" s="373"/>
      <c r="D96" s="373"/>
      <c r="E96" s="39"/>
      <c r="F96" s="39"/>
      <c r="G96" s="39"/>
      <c r="H96" s="39"/>
      <c r="I96" s="39"/>
      <c r="J96" s="39"/>
      <c r="K96" s="39"/>
      <c r="L96" s="103"/>
      <c r="M96" s="39"/>
      <c r="N96" s="39"/>
      <c r="O96" s="103"/>
    </row>
    <row r="97" spans="1:15" ht="15" customHeight="1">
      <c r="A97" s="374" t="s">
        <v>247</v>
      </c>
      <c r="B97" s="374"/>
      <c r="C97" s="374"/>
      <c r="D97" s="374"/>
      <c r="E97" s="80">
        <f>E96+E95+E94+E79+E51+E27</f>
        <v>1188</v>
      </c>
      <c r="F97" s="80">
        <f>F96+F95+F94+F79+F51+F27</f>
        <v>454</v>
      </c>
      <c r="G97" s="80">
        <f>G96+G95+G94+G79+G51+G27</f>
        <v>464</v>
      </c>
      <c r="H97" s="80">
        <f>H96+H95+H94+H79+H51+H27</f>
        <v>2561906</v>
      </c>
      <c r="I97" s="80">
        <f>I96+I95+I94+I79+I51+I27</f>
        <v>164234</v>
      </c>
      <c r="J97" s="80">
        <f>J96+J95+J94+J79+J51+J27</f>
        <v>89191</v>
      </c>
      <c r="K97" s="80">
        <f>K96+K95+K94+K79+K51+K27</f>
        <v>29072</v>
      </c>
      <c r="L97" s="103">
        <f>ROUNDDOWN((K97/J97),3)</f>
        <v>0.325</v>
      </c>
      <c r="M97" s="80">
        <f>M96+M95+M94+M79+M51+M27</f>
        <v>89331</v>
      </c>
      <c r="N97" s="80">
        <f>N96+N95+N94+N79+N51+N27</f>
        <v>29561</v>
      </c>
      <c r="O97" s="103">
        <f>ROUNDDOWN((N97/M97),3)</f>
        <v>0.33</v>
      </c>
    </row>
  </sheetData>
  <mergeCells count="48">
    <mergeCell ref="A97:D97"/>
    <mergeCell ref="A96:D96"/>
    <mergeCell ref="A1:O1"/>
    <mergeCell ref="E2:E4"/>
    <mergeCell ref="F2:F4"/>
    <mergeCell ref="G2:G4"/>
    <mergeCell ref="H2:H4"/>
    <mergeCell ref="I2:I4"/>
    <mergeCell ref="J2:O2"/>
    <mergeCell ref="J3:L3"/>
    <mergeCell ref="B2:B4"/>
    <mergeCell ref="A95:D95"/>
    <mergeCell ref="M3:O3"/>
    <mergeCell ref="A2:A4"/>
    <mergeCell ref="C78:D78"/>
    <mergeCell ref="B79:D79"/>
    <mergeCell ref="A52:A79"/>
    <mergeCell ref="B20:B26"/>
    <mergeCell ref="A80:A94"/>
    <mergeCell ref="B94:D94"/>
    <mergeCell ref="B80:B85"/>
    <mergeCell ref="B86:B93"/>
    <mergeCell ref="C85:D85"/>
    <mergeCell ref="B5:B12"/>
    <mergeCell ref="C12:D12"/>
    <mergeCell ref="C19:D19"/>
    <mergeCell ref="C93:D93"/>
    <mergeCell ref="C71:D71"/>
    <mergeCell ref="C32:D32"/>
    <mergeCell ref="B28:B32"/>
    <mergeCell ref="B52:B57"/>
    <mergeCell ref="C57:D57"/>
    <mergeCell ref="B58:B64"/>
    <mergeCell ref="C64:D64"/>
    <mergeCell ref="B65:B71"/>
    <mergeCell ref="B72:B78"/>
    <mergeCell ref="B51:D51"/>
    <mergeCell ref="A5:A27"/>
    <mergeCell ref="B27:D27"/>
    <mergeCell ref="A28:A51"/>
    <mergeCell ref="C26:D26"/>
    <mergeCell ref="B13:B19"/>
    <mergeCell ref="C38:D38"/>
    <mergeCell ref="B39:B44"/>
    <mergeCell ref="C44:D44"/>
    <mergeCell ref="C50:D50"/>
    <mergeCell ref="B45:B50"/>
    <mergeCell ref="B33:B38"/>
  </mergeCells>
  <printOptions horizontalCentered="1"/>
  <pageMargins left="0.590416669845581" right="0.590416669845581" top="0.511388897895813" bottom="0.511388897895813" header="0" footer="0.1966666728258133"/>
  <pageSetup horizontalDpi="600" verticalDpi="600" orientation="portrait" paperSize="9" copies="1"/>
  <headerFooter>
    <oddFooter>&amp;L&amp;"새굴림,Italic"&amp;9 2015년 마산교구 통계&amp;R&amp;"돋움체,Italic"&amp;9 2015년 마산교구 통계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K97"/>
  <sheetViews>
    <sheetView tabSelected="1" zoomScale="115" zoomScaleNormal="115" workbookViewId="0" topLeftCell="A1">
      <pane ySplit="4" topLeftCell="A65" activePane="bottomLeft" state="frozen"/>
      <selection pane="bottomLeft" activeCell="M66" sqref="M66"/>
    </sheetView>
  </sheetViews>
  <sheetFormatPr defaultColWidth="8.88671875" defaultRowHeight="13.5"/>
  <cols>
    <col min="1" max="2" width="2.5546875" style="37" customWidth="1"/>
    <col min="3" max="3" width="2.77734375" style="37" customWidth="1"/>
    <col min="4" max="4" width="7.5546875" style="37" customWidth="1"/>
    <col min="5" max="6" width="8.77734375" style="37" customWidth="1"/>
    <col min="7" max="7" width="8.77734375" style="200" customWidth="1"/>
    <col min="8" max="10" width="8.77734375" style="37" customWidth="1"/>
    <col min="11" max="11" width="8.77734375" style="200" customWidth="1"/>
    <col min="12" max="16384" width="8.88671875" style="37" customWidth="1"/>
  </cols>
  <sheetData>
    <row r="1" spans="1:9" ht="19.5" customHeight="1">
      <c r="A1" s="376" t="s">
        <v>207</v>
      </c>
      <c r="B1" s="376"/>
      <c r="C1" s="376"/>
      <c r="D1" s="376"/>
      <c r="E1" s="376"/>
      <c r="F1" s="376"/>
      <c r="G1" s="376"/>
      <c r="H1" s="376"/>
      <c r="I1" s="376"/>
    </row>
    <row r="2" spans="1:11" ht="9.75" customHeight="1">
      <c r="A2" s="429" t="s">
        <v>382</v>
      </c>
      <c r="B2" s="429" t="s">
        <v>388</v>
      </c>
      <c r="C2" s="62"/>
      <c r="D2" s="63" t="s">
        <v>648</v>
      </c>
      <c r="E2" s="380" t="s">
        <v>644</v>
      </c>
      <c r="F2" s="506" t="s">
        <v>749</v>
      </c>
      <c r="G2" s="507"/>
      <c r="H2" s="507"/>
      <c r="I2" s="508"/>
      <c r="J2" s="506" t="s">
        <v>677</v>
      </c>
      <c r="K2" s="508"/>
    </row>
    <row r="3" spans="1:11" ht="9.75" customHeight="1">
      <c r="A3" s="429"/>
      <c r="B3" s="429"/>
      <c r="C3" s="84"/>
      <c r="D3" s="87"/>
      <c r="E3" s="546"/>
      <c r="F3" s="540" t="s">
        <v>438</v>
      </c>
      <c r="G3" s="542"/>
      <c r="H3" s="540" t="s">
        <v>216</v>
      </c>
      <c r="I3" s="542"/>
      <c r="J3" s="503" t="s">
        <v>331</v>
      </c>
      <c r="K3" s="544" t="s">
        <v>446</v>
      </c>
    </row>
    <row r="4" spans="1:11" ht="11.25" customHeight="1">
      <c r="A4" s="429"/>
      <c r="B4" s="429"/>
      <c r="C4" s="118" t="s">
        <v>705</v>
      </c>
      <c r="D4" s="65"/>
      <c r="E4" s="381"/>
      <c r="F4" s="197" t="s">
        <v>638</v>
      </c>
      <c r="G4" s="201" t="s">
        <v>446</v>
      </c>
      <c r="H4" s="198" t="s">
        <v>629</v>
      </c>
      <c r="I4" s="197" t="s">
        <v>446</v>
      </c>
      <c r="J4" s="505"/>
      <c r="K4" s="545"/>
    </row>
    <row r="5" spans="1:11" s="196" customFormat="1" ht="15.75" customHeight="1">
      <c r="A5" s="370" t="s">
        <v>752</v>
      </c>
      <c r="B5" s="371" t="s">
        <v>381</v>
      </c>
      <c r="C5" s="67">
        <v>1</v>
      </c>
      <c r="D5" s="67" t="s">
        <v>338</v>
      </c>
      <c r="E5" s="202">
        <f>개황2!G4</f>
        <v>4927</v>
      </c>
      <c r="F5" s="39">
        <v>604</v>
      </c>
      <c r="G5" s="104">
        <f>ROUNDDOWN((F5/E5),3)</f>
        <v>0.122</v>
      </c>
      <c r="H5" s="39">
        <v>2691</v>
      </c>
      <c r="I5" s="103">
        <f>ROUNDDOWN((H5/E5),3)</f>
        <v>0.546</v>
      </c>
      <c r="J5" s="39">
        <v>675</v>
      </c>
      <c r="K5" s="104">
        <f>ROUNDDOWN((J5/E5),3)</f>
        <v>0.137</v>
      </c>
    </row>
    <row r="6" spans="1:11" s="196" customFormat="1" ht="15.75" customHeight="1">
      <c r="A6" s="370"/>
      <c r="B6" s="371"/>
      <c r="C6" s="67">
        <v>2</v>
      </c>
      <c r="D6" s="67" t="s">
        <v>353</v>
      </c>
      <c r="E6" s="202">
        <f>개황2!G5</f>
        <v>2846</v>
      </c>
      <c r="F6" s="39">
        <v>453</v>
      </c>
      <c r="G6" s="104">
        <f>ROUNDDOWN((F6/E6),3)</f>
        <v>0.159</v>
      </c>
      <c r="H6" s="39">
        <v>647</v>
      </c>
      <c r="I6" s="103">
        <f>ROUNDDOWN((H6/E6),3)</f>
        <v>0.227</v>
      </c>
      <c r="J6" s="39">
        <v>355</v>
      </c>
      <c r="K6" s="104">
        <f>ROUNDDOWN((J6/E6),3)</f>
        <v>0.124</v>
      </c>
    </row>
    <row r="7" spans="1:11" s="196" customFormat="1" ht="15.75" customHeight="1">
      <c r="A7" s="370"/>
      <c r="B7" s="371"/>
      <c r="C7" s="67">
        <v>3</v>
      </c>
      <c r="D7" s="67" t="s">
        <v>344</v>
      </c>
      <c r="E7" s="202">
        <f>개황2!G6</f>
        <v>1696</v>
      </c>
      <c r="F7" s="39">
        <v>289</v>
      </c>
      <c r="G7" s="104">
        <f>ROUNDDOWN((F7/E7),3)</f>
        <v>0.17</v>
      </c>
      <c r="H7" s="39">
        <v>763</v>
      </c>
      <c r="I7" s="103">
        <f>ROUNDDOWN((H7/E7),3)</f>
        <v>0.449</v>
      </c>
      <c r="J7" s="39">
        <v>250</v>
      </c>
      <c r="K7" s="104">
        <f>ROUNDDOWN((J7/E7),3)</f>
        <v>0.147</v>
      </c>
    </row>
    <row r="8" spans="1:11" s="196" customFormat="1" ht="15.75" customHeight="1">
      <c r="A8" s="370"/>
      <c r="B8" s="371"/>
      <c r="C8" s="67">
        <v>4</v>
      </c>
      <c r="D8" s="67" t="s">
        <v>506</v>
      </c>
      <c r="E8" s="202">
        <f>개황2!G7</f>
        <v>1842</v>
      </c>
      <c r="F8" s="39">
        <v>74</v>
      </c>
      <c r="G8" s="104">
        <f>ROUNDDOWN((F8/E8),3)</f>
        <v>0.04</v>
      </c>
      <c r="H8" s="39">
        <v>253</v>
      </c>
      <c r="I8" s="103">
        <f>ROUNDDOWN((H8/E8),3)</f>
        <v>0.137</v>
      </c>
      <c r="J8" s="39">
        <v>470</v>
      </c>
      <c r="K8" s="104">
        <f>ROUNDDOWN((J8/E8),3)</f>
        <v>0.255</v>
      </c>
    </row>
    <row r="9" spans="1:11" s="196" customFormat="1" ht="15.75" customHeight="1">
      <c r="A9" s="370"/>
      <c r="B9" s="371"/>
      <c r="C9" s="67">
        <v>5</v>
      </c>
      <c r="D9" s="67" t="s">
        <v>386</v>
      </c>
      <c r="E9" s="202">
        <f>개황2!G8</f>
        <v>1473</v>
      </c>
      <c r="F9" s="39">
        <v>205</v>
      </c>
      <c r="G9" s="104">
        <f>ROUNDDOWN((F9/E9),3)</f>
        <v>0.139</v>
      </c>
      <c r="H9" s="39">
        <v>579</v>
      </c>
      <c r="I9" s="103">
        <f>ROUNDDOWN((H9/E9),3)</f>
        <v>0.393</v>
      </c>
      <c r="J9" s="39">
        <v>172</v>
      </c>
      <c r="K9" s="104">
        <f>ROUNDDOWN((J9/E9),3)</f>
        <v>0.116</v>
      </c>
    </row>
    <row r="10" spans="1:11" s="196" customFormat="1" ht="15.75" customHeight="1">
      <c r="A10" s="370"/>
      <c r="B10" s="371"/>
      <c r="C10" s="67">
        <v>6</v>
      </c>
      <c r="D10" s="67" t="s">
        <v>459</v>
      </c>
      <c r="E10" s="202">
        <f>개황2!G9</f>
        <v>2350</v>
      </c>
      <c r="F10" s="39">
        <v>620</v>
      </c>
      <c r="G10" s="104">
        <f>ROUNDDOWN((F10/E10),3)</f>
        <v>0.263</v>
      </c>
      <c r="H10" s="39">
        <v>191</v>
      </c>
      <c r="I10" s="103">
        <f>ROUNDDOWN((H10/E10),3)</f>
        <v>0.081</v>
      </c>
      <c r="J10" s="39">
        <v>390</v>
      </c>
      <c r="K10" s="104">
        <f>ROUNDDOWN((J10/E10),3)</f>
        <v>0.165</v>
      </c>
    </row>
    <row r="11" spans="1:11" s="196" customFormat="1" ht="15.75" customHeight="1">
      <c r="A11" s="370"/>
      <c r="B11" s="371"/>
      <c r="C11" s="68">
        <v>7</v>
      </c>
      <c r="D11" s="68" t="s">
        <v>321</v>
      </c>
      <c r="E11" s="202">
        <f>개황2!G10</f>
        <v>3281</v>
      </c>
      <c r="F11" s="39">
        <v>1034</v>
      </c>
      <c r="G11" s="104">
        <f>ROUNDDOWN((F11/E11),3)</f>
        <v>0.315</v>
      </c>
      <c r="H11" s="39">
        <v>114</v>
      </c>
      <c r="I11" s="103">
        <f>ROUNDDOWN((H11/E11),3)</f>
        <v>0.034</v>
      </c>
      <c r="J11" s="39">
        <v>600</v>
      </c>
      <c r="K11" s="104">
        <f>ROUNDDOWN((J11/E11),3)</f>
        <v>0.182</v>
      </c>
    </row>
    <row r="12" spans="1:11" s="196" customFormat="1" ht="15.75" customHeight="1">
      <c r="A12" s="370"/>
      <c r="B12" s="371"/>
      <c r="C12" s="366" t="s">
        <v>692</v>
      </c>
      <c r="D12" s="367"/>
      <c r="E12" s="202">
        <f>개황2!G11</f>
        <v>18415</v>
      </c>
      <c r="F12" s="202">
        <f>SUM(F5:F11)</f>
        <v>3279</v>
      </c>
      <c r="G12" s="104">
        <f>ROUNDDOWN((F12/E12),3)</f>
        <v>0.178</v>
      </c>
      <c r="H12" s="202">
        <f>SUM(H5:H11)</f>
        <v>5238</v>
      </c>
      <c r="I12" s="103">
        <f>ROUNDDOWN((H12/E12),3)</f>
        <v>0.284</v>
      </c>
      <c r="J12" s="202">
        <f>SUM(J5:J11)</f>
        <v>2912</v>
      </c>
      <c r="K12" s="104">
        <f>ROUNDDOWN((J12/E12),3)</f>
        <v>0.158</v>
      </c>
    </row>
    <row r="13" spans="1:11" s="196" customFormat="1" ht="15.75" customHeight="1">
      <c r="A13" s="370"/>
      <c r="B13" s="371" t="s">
        <v>358</v>
      </c>
      <c r="C13" s="72">
        <v>8</v>
      </c>
      <c r="D13" s="72" t="s">
        <v>389</v>
      </c>
      <c r="E13" s="202">
        <f>개황2!G12</f>
        <v>3686</v>
      </c>
      <c r="F13" s="39">
        <v>1126</v>
      </c>
      <c r="G13" s="104">
        <f>ROUNDDOWN((F13/E13),3)</f>
        <v>0.305</v>
      </c>
      <c r="H13" s="39">
        <v>1656</v>
      </c>
      <c r="I13" s="103">
        <f>ROUNDDOWN((H13/E13),3)</f>
        <v>0.449</v>
      </c>
      <c r="J13" s="39">
        <v>387</v>
      </c>
      <c r="K13" s="104">
        <f>ROUNDDOWN((J13/E13),3)</f>
        <v>0.104</v>
      </c>
    </row>
    <row r="14" spans="1:11" s="196" customFormat="1" ht="15.75" customHeight="1">
      <c r="A14" s="370"/>
      <c r="B14" s="371"/>
      <c r="C14" s="67">
        <v>9</v>
      </c>
      <c r="D14" s="67" t="s">
        <v>365</v>
      </c>
      <c r="E14" s="202">
        <f>개황2!G13</f>
        <v>2637</v>
      </c>
      <c r="F14" s="39">
        <v>106</v>
      </c>
      <c r="G14" s="104">
        <f>ROUNDDOWN((F14/E14),3)</f>
        <v>0.04</v>
      </c>
      <c r="H14" s="39">
        <v>1675</v>
      </c>
      <c r="I14" s="103">
        <f>ROUNDDOWN((H14/E14),3)</f>
        <v>0.635</v>
      </c>
      <c r="J14" s="39">
        <v>292</v>
      </c>
      <c r="K14" s="104">
        <f>ROUNDDOWN((J14/E14),3)</f>
        <v>0.11</v>
      </c>
    </row>
    <row r="15" spans="1:11" s="196" customFormat="1" ht="15.75" customHeight="1">
      <c r="A15" s="370"/>
      <c r="B15" s="371"/>
      <c r="C15" s="67">
        <v>10</v>
      </c>
      <c r="D15" s="67" t="s">
        <v>399</v>
      </c>
      <c r="E15" s="202">
        <f>개황2!G14</f>
        <v>4739</v>
      </c>
      <c r="F15" s="39">
        <v>1444</v>
      </c>
      <c r="G15" s="104">
        <f>ROUNDDOWN((F15/E15),3)</f>
        <v>0.304</v>
      </c>
      <c r="H15" s="39">
        <v>2014</v>
      </c>
      <c r="I15" s="103">
        <f>ROUNDDOWN((H15/E15),3)</f>
        <v>0.424</v>
      </c>
      <c r="J15" s="39">
        <v>630</v>
      </c>
      <c r="K15" s="104">
        <f>ROUNDDOWN((J15/E15),3)</f>
        <v>0.132</v>
      </c>
    </row>
    <row r="16" spans="1:11" s="196" customFormat="1" ht="15.75" customHeight="1">
      <c r="A16" s="370"/>
      <c r="B16" s="371"/>
      <c r="C16" s="67">
        <v>11</v>
      </c>
      <c r="D16" s="67" t="s">
        <v>346</v>
      </c>
      <c r="E16" s="202">
        <f>개황2!G15</f>
        <v>3320</v>
      </c>
      <c r="F16" s="39">
        <v>1004</v>
      </c>
      <c r="G16" s="104">
        <f>ROUNDDOWN((F16/E16),3)</f>
        <v>0.302</v>
      </c>
      <c r="H16" s="39">
        <v>833</v>
      </c>
      <c r="I16" s="103">
        <f>ROUNDDOWN((H16/E16),3)</f>
        <v>0.25</v>
      </c>
      <c r="J16" s="39">
        <v>468</v>
      </c>
      <c r="K16" s="104">
        <f>ROUNDDOWN((J16/E16),3)</f>
        <v>0.14</v>
      </c>
    </row>
    <row r="17" spans="1:11" s="196" customFormat="1" ht="15.75" customHeight="1">
      <c r="A17" s="370"/>
      <c r="B17" s="371"/>
      <c r="C17" s="67">
        <v>12</v>
      </c>
      <c r="D17" s="68" t="s">
        <v>490</v>
      </c>
      <c r="E17" s="202">
        <f>개황2!G16</f>
        <v>3483</v>
      </c>
      <c r="F17" s="39">
        <v>1254</v>
      </c>
      <c r="G17" s="104">
        <f>ROUNDDOWN((F17/E17),3)</f>
        <v>0.36</v>
      </c>
      <c r="H17" s="39">
        <v>291</v>
      </c>
      <c r="I17" s="103">
        <f>ROUNDDOWN((H17/E17),3)</f>
        <v>0.083</v>
      </c>
      <c r="J17" s="39">
        <v>552</v>
      </c>
      <c r="K17" s="104">
        <f>ROUNDDOWN((J17/E17),3)</f>
        <v>0.158</v>
      </c>
    </row>
    <row r="18" spans="1:11" s="196" customFormat="1" ht="15.75" customHeight="1">
      <c r="A18" s="370"/>
      <c r="B18" s="371"/>
      <c r="C18" s="68">
        <v>13</v>
      </c>
      <c r="D18" s="67" t="s">
        <v>498</v>
      </c>
      <c r="E18" s="202">
        <f>개황2!G17</f>
        <v>828</v>
      </c>
      <c r="F18" s="39">
        <v>128</v>
      </c>
      <c r="G18" s="104">
        <f>ROUNDDOWN((F18/E18),3)</f>
        <v>0.154</v>
      </c>
      <c r="H18" s="39">
        <v>86</v>
      </c>
      <c r="I18" s="103">
        <f>ROUNDDOWN((H18/E18),3)</f>
        <v>0.103</v>
      </c>
      <c r="J18" s="39">
        <v>223</v>
      </c>
      <c r="K18" s="104">
        <f>ROUNDDOWN((J18/E18),3)</f>
        <v>0.269</v>
      </c>
    </row>
    <row r="19" spans="1:11" s="196" customFormat="1" ht="15.75" customHeight="1">
      <c r="A19" s="370"/>
      <c r="B19" s="371"/>
      <c r="C19" s="366" t="s">
        <v>692</v>
      </c>
      <c r="D19" s="367"/>
      <c r="E19" s="202">
        <f>SUM(E13:E18)</f>
        <v>18693</v>
      </c>
      <c r="F19" s="202">
        <f>SUM(F13:F18)</f>
        <v>5062</v>
      </c>
      <c r="G19" s="104">
        <f>ROUNDDOWN((F19/E19),3)</f>
        <v>0.27</v>
      </c>
      <c r="H19" s="202">
        <f>SUM(H13:H18)</f>
        <v>6555</v>
      </c>
      <c r="I19" s="103">
        <f>ROUNDDOWN((H19/E19),3)</f>
        <v>0.35</v>
      </c>
      <c r="J19" s="202">
        <f>SUM(J13:J18)</f>
        <v>2552</v>
      </c>
      <c r="K19" s="104">
        <f>ROUNDDOWN((J19/E19),3)</f>
        <v>0.136</v>
      </c>
    </row>
    <row r="20" spans="1:11" s="196" customFormat="1" ht="15.75" customHeight="1">
      <c r="A20" s="370"/>
      <c r="B20" s="371" t="s">
        <v>341</v>
      </c>
      <c r="C20" s="72">
        <v>14</v>
      </c>
      <c r="D20" s="72" t="s">
        <v>502</v>
      </c>
      <c r="E20" s="202">
        <f>개황2!G19</f>
        <v>1200</v>
      </c>
      <c r="F20" s="39">
        <v>404</v>
      </c>
      <c r="G20" s="104">
        <f>ROUNDDOWN((F20/E20),3)</f>
        <v>0.336</v>
      </c>
      <c r="H20" s="39">
        <v>239</v>
      </c>
      <c r="I20" s="103">
        <f>ROUNDDOWN((H20/E20),3)</f>
        <v>0.199</v>
      </c>
      <c r="J20" s="39">
        <v>248</v>
      </c>
      <c r="K20" s="104">
        <f>ROUNDDOWN((J20/E20),3)</f>
        <v>0.206</v>
      </c>
    </row>
    <row r="21" spans="1:11" s="196" customFormat="1" ht="15.75" customHeight="1">
      <c r="A21" s="370"/>
      <c r="B21" s="371"/>
      <c r="C21" s="67">
        <v>15</v>
      </c>
      <c r="D21" s="67" t="s">
        <v>461</v>
      </c>
      <c r="E21" s="202">
        <f>개황2!G20</f>
        <v>609</v>
      </c>
      <c r="F21" s="39">
        <v>267</v>
      </c>
      <c r="G21" s="104">
        <f>ROUNDDOWN((F21/E21),3)</f>
        <v>0.438</v>
      </c>
      <c r="H21" s="39">
        <v>18</v>
      </c>
      <c r="I21" s="103">
        <f>ROUNDDOWN((H21/E21),3)</f>
        <v>0.029000000000000005</v>
      </c>
      <c r="J21" s="39">
        <v>122</v>
      </c>
      <c r="K21" s="104">
        <f>ROUNDDOWN((J21/E21),3)</f>
        <v>0.2</v>
      </c>
    </row>
    <row r="22" spans="1:11" s="196" customFormat="1" ht="15.75" customHeight="1">
      <c r="A22" s="370"/>
      <c r="B22" s="371"/>
      <c r="C22" s="67">
        <v>16</v>
      </c>
      <c r="D22" s="67" t="s">
        <v>504</v>
      </c>
      <c r="E22" s="202">
        <f>개황2!G21</f>
        <v>903</v>
      </c>
      <c r="F22" s="39">
        <v>295</v>
      </c>
      <c r="G22" s="104">
        <f>ROUNDDOWN((F22/E22),3)</f>
        <v>0.326</v>
      </c>
      <c r="H22" s="39">
        <v>50</v>
      </c>
      <c r="I22" s="103">
        <f>ROUNDDOWN((H22/E22),3)</f>
        <v>0.05500000000000001</v>
      </c>
      <c r="J22" s="39">
        <v>198</v>
      </c>
      <c r="K22" s="104">
        <f>ROUNDDOWN((J22/E22),3)</f>
        <v>0.219</v>
      </c>
    </row>
    <row r="23" spans="1:11" s="196" customFormat="1" ht="15.75" customHeight="1">
      <c r="A23" s="370"/>
      <c r="B23" s="371"/>
      <c r="C23" s="67">
        <v>17</v>
      </c>
      <c r="D23" s="67" t="s">
        <v>471</v>
      </c>
      <c r="E23" s="202">
        <f>개황2!G22</f>
        <v>1711</v>
      </c>
      <c r="F23" s="39">
        <v>566</v>
      </c>
      <c r="G23" s="104">
        <f>ROUNDDOWN((F23/E23),3)</f>
        <v>0.33</v>
      </c>
      <c r="H23" s="39">
        <v>366</v>
      </c>
      <c r="I23" s="103">
        <f>ROUNDDOWN((H23/E23),3)</f>
        <v>0.213</v>
      </c>
      <c r="J23" s="39">
        <v>309</v>
      </c>
      <c r="K23" s="104">
        <f>ROUNDDOWN((J23/E23),3)</f>
        <v>0.18</v>
      </c>
    </row>
    <row r="24" spans="1:11" s="196" customFormat="1" ht="15.75" customHeight="1">
      <c r="A24" s="370"/>
      <c r="B24" s="371"/>
      <c r="C24" s="67">
        <v>18</v>
      </c>
      <c r="D24" s="67" t="s">
        <v>472</v>
      </c>
      <c r="E24" s="202">
        <f>개황2!G23</f>
        <v>1446</v>
      </c>
      <c r="F24" s="39">
        <v>339</v>
      </c>
      <c r="G24" s="104">
        <f>ROUNDDOWN((F24/E24),3)</f>
        <v>0.234</v>
      </c>
      <c r="H24" s="39">
        <v>488</v>
      </c>
      <c r="I24" s="103">
        <f>ROUNDDOWN((H24/E24),3)</f>
        <v>0.337</v>
      </c>
      <c r="J24" s="39">
        <v>298</v>
      </c>
      <c r="K24" s="104">
        <f>ROUNDDOWN((J24/E24),3)</f>
        <v>0.206</v>
      </c>
    </row>
    <row r="25" spans="1:11" s="196" customFormat="1" ht="15.75" customHeight="1">
      <c r="A25" s="370"/>
      <c r="B25" s="371"/>
      <c r="C25" s="67">
        <v>19</v>
      </c>
      <c r="D25" s="67" t="s">
        <v>479</v>
      </c>
      <c r="E25" s="202">
        <f>개황2!G24</f>
        <v>2281</v>
      </c>
      <c r="F25" s="39">
        <v>405</v>
      </c>
      <c r="G25" s="104">
        <f>ROUNDDOWN((F25/E25),3)</f>
        <v>0.177</v>
      </c>
      <c r="H25" s="39">
        <v>860</v>
      </c>
      <c r="I25" s="103">
        <f>ROUNDDOWN((H25/E25),3)</f>
        <v>0.377</v>
      </c>
      <c r="J25" s="39">
        <v>400</v>
      </c>
      <c r="K25" s="104">
        <f>ROUNDDOWN((J25/E25),3)</f>
        <v>0.175</v>
      </c>
    </row>
    <row r="26" spans="1:11" s="196" customFormat="1" ht="15.75" customHeight="1">
      <c r="A26" s="370"/>
      <c r="B26" s="371"/>
      <c r="C26" s="366" t="s">
        <v>692</v>
      </c>
      <c r="D26" s="367"/>
      <c r="E26" s="202">
        <f>SUM(E20:E25)</f>
        <v>8150</v>
      </c>
      <c r="F26" s="202">
        <f>SUM(F20:F25)</f>
        <v>2276</v>
      </c>
      <c r="G26" s="104">
        <f>ROUNDDOWN((F26/E26),3)</f>
        <v>0.279</v>
      </c>
      <c r="H26" s="202">
        <f>SUM(H20:H25)</f>
        <v>2021</v>
      </c>
      <c r="I26" s="103">
        <f>ROUNDDOWN((H26/E26),3)</f>
        <v>0.247</v>
      </c>
      <c r="J26" s="202">
        <f>SUM(J20:J25)</f>
        <v>1575</v>
      </c>
      <c r="K26" s="104">
        <f>ROUNDDOWN((J26/E26),3)</f>
        <v>0.193</v>
      </c>
    </row>
    <row r="27" spans="1:11" s="196" customFormat="1" ht="15.75" customHeight="1">
      <c r="A27" s="370"/>
      <c r="B27" s="368" t="s">
        <v>486</v>
      </c>
      <c r="C27" s="368"/>
      <c r="D27" s="369"/>
      <c r="E27" s="202">
        <f>개황2!G26</f>
        <v>45258</v>
      </c>
      <c r="F27" s="202">
        <f>F26+F19+F12</f>
        <v>10617</v>
      </c>
      <c r="G27" s="104">
        <f>ROUNDDOWN((F27/E27),3)</f>
        <v>0.234</v>
      </c>
      <c r="H27" s="202">
        <f>H26+H19+H12</f>
        <v>13814</v>
      </c>
      <c r="I27" s="103">
        <f>ROUNDDOWN((H27/E27),3)</f>
        <v>0.305</v>
      </c>
      <c r="J27" s="202">
        <f>J26+J19+J12</f>
        <v>7039</v>
      </c>
      <c r="K27" s="104">
        <f>ROUNDDOWN((J27/E27),3)</f>
        <v>0.155</v>
      </c>
    </row>
    <row r="28" spans="1:11" s="196" customFormat="1" ht="15.75" customHeight="1">
      <c r="A28" s="370" t="s">
        <v>753</v>
      </c>
      <c r="B28" s="371" t="s">
        <v>381</v>
      </c>
      <c r="C28" s="67">
        <v>20</v>
      </c>
      <c r="D28" s="67" t="s">
        <v>351</v>
      </c>
      <c r="E28" s="202">
        <f>개황2!G27</f>
        <v>4461</v>
      </c>
      <c r="F28" s="39">
        <v>1718</v>
      </c>
      <c r="G28" s="104">
        <f>ROUNDDOWN((F28/E28),3)</f>
        <v>0.385</v>
      </c>
      <c r="H28" s="39">
        <v>13</v>
      </c>
      <c r="I28" s="103">
        <f>ROUNDDOWN((H28/E28),3)</f>
        <v>0.002</v>
      </c>
      <c r="J28" s="39">
        <v>540</v>
      </c>
      <c r="K28" s="104">
        <f>ROUNDDOWN((J28/E28),3)</f>
        <v>0.121</v>
      </c>
    </row>
    <row r="29" spans="1:11" s="196" customFormat="1" ht="15.75" customHeight="1">
      <c r="A29" s="370"/>
      <c r="B29" s="371"/>
      <c r="C29" s="67">
        <v>21</v>
      </c>
      <c r="D29" s="67" t="s">
        <v>387</v>
      </c>
      <c r="E29" s="202">
        <f>개황2!G28</f>
        <v>4153</v>
      </c>
      <c r="F29" s="39">
        <v>541</v>
      </c>
      <c r="G29" s="104">
        <f>ROUNDDOWN((F29/E29),3)</f>
        <v>0.13</v>
      </c>
      <c r="H29" s="39">
        <v>996</v>
      </c>
      <c r="I29" s="103">
        <f>ROUNDDOWN((H29/E29),3)</f>
        <v>0.239</v>
      </c>
      <c r="J29" s="39">
        <v>750</v>
      </c>
      <c r="K29" s="104">
        <f>ROUNDDOWN((J29/E29),3)</f>
        <v>0.18</v>
      </c>
    </row>
    <row r="30" spans="1:11" s="196" customFormat="1" ht="15.75" customHeight="1">
      <c r="A30" s="370"/>
      <c r="B30" s="371"/>
      <c r="C30" s="67">
        <v>22</v>
      </c>
      <c r="D30" s="67" t="s">
        <v>539</v>
      </c>
      <c r="E30" s="202">
        <f>개황2!G29</f>
        <v>7768</v>
      </c>
      <c r="F30" s="39">
        <v>1846</v>
      </c>
      <c r="G30" s="104">
        <f>ROUNDDOWN((F30/E30),3)</f>
        <v>0.237</v>
      </c>
      <c r="H30" s="39">
        <v>3082</v>
      </c>
      <c r="I30" s="103">
        <f>ROUNDDOWN((H30/E30),3)</f>
        <v>0.396</v>
      </c>
      <c r="J30" s="39">
        <v>1300</v>
      </c>
      <c r="K30" s="104">
        <f>ROUNDDOWN((J30/E30),3)</f>
        <v>0.167</v>
      </c>
    </row>
    <row r="31" spans="1:11" s="196" customFormat="1" ht="15.75" customHeight="1">
      <c r="A31" s="370"/>
      <c r="B31" s="371"/>
      <c r="C31" s="67">
        <v>23</v>
      </c>
      <c r="D31" s="67" t="s">
        <v>496</v>
      </c>
      <c r="E31" s="202">
        <f>개황2!G30</f>
        <v>1222</v>
      </c>
      <c r="F31" s="39">
        <v>253</v>
      </c>
      <c r="G31" s="104">
        <f>ROUNDDOWN((F31/E31),3)</f>
        <v>0.207</v>
      </c>
      <c r="H31" s="39">
        <v>445</v>
      </c>
      <c r="I31" s="103">
        <f>ROUNDDOWN((H31/E31),3)</f>
        <v>0.364</v>
      </c>
      <c r="J31" s="39">
        <v>169</v>
      </c>
      <c r="K31" s="104">
        <f>ROUNDDOWN((J31/E31),3)</f>
        <v>0.138</v>
      </c>
    </row>
    <row r="32" spans="1:11" s="196" customFormat="1" ht="15.75" customHeight="1">
      <c r="A32" s="370"/>
      <c r="B32" s="371"/>
      <c r="C32" s="366" t="s">
        <v>692</v>
      </c>
      <c r="D32" s="367"/>
      <c r="E32" s="202">
        <f>개황2!G31</f>
        <v>17604</v>
      </c>
      <c r="F32" s="202">
        <f>SUM(F28:F31)</f>
        <v>4358</v>
      </c>
      <c r="G32" s="104">
        <f>ROUNDDOWN((F32/E32),3)</f>
        <v>0.247</v>
      </c>
      <c r="H32" s="202">
        <f>SUM(H28:H31)</f>
        <v>4536</v>
      </c>
      <c r="I32" s="103">
        <f>ROUNDDOWN((H32/E32),3)</f>
        <v>0.257</v>
      </c>
      <c r="J32" s="202">
        <f>SUM(J28:J31)</f>
        <v>2759</v>
      </c>
      <c r="K32" s="104">
        <f>ROUNDDOWN((J32/E32),3)</f>
        <v>0.156</v>
      </c>
    </row>
    <row r="33" spans="1:11" s="196" customFormat="1" ht="15.75" customHeight="1">
      <c r="A33" s="370"/>
      <c r="B33" s="371" t="s">
        <v>358</v>
      </c>
      <c r="C33" s="67">
        <v>24</v>
      </c>
      <c r="D33" s="67" t="s">
        <v>314</v>
      </c>
      <c r="E33" s="202">
        <f>개황2!G32</f>
        <v>4742</v>
      </c>
      <c r="F33" s="39">
        <v>1463</v>
      </c>
      <c r="G33" s="104">
        <f>ROUNDDOWN((F33/E33),3)</f>
        <v>0.308</v>
      </c>
      <c r="H33" s="39">
        <v>1451</v>
      </c>
      <c r="I33" s="103">
        <f>ROUNDDOWN((H33/E33),3)</f>
        <v>0.305</v>
      </c>
      <c r="J33" s="39">
        <v>650</v>
      </c>
      <c r="K33" s="104">
        <f>ROUNDDOWN((J33/E33),3)</f>
        <v>0.137</v>
      </c>
    </row>
    <row r="34" spans="1:11" s="196" customFormat="1" ht="15.75" customHeight="1">
      <c r="A34" s="370"/>
      <c r="B34" s="371"/>
      <c r="C34" s="67">
        <v>25</v>
      </c>
      <c r="D34" s="67" t="s">
        <v>468</v>
      </c>
      <c r="E34" s="202">
        <f>개황2!G33</f>
        <v>6071</v>
      </c>
      <c r="F34" s="39">
        <v>1728</v>
      </c>
      <c r="G34" s="104">
        <f>ROUNDDOWN((F34/E34),3)</f>
        <v>0.284</v>
      </c>
      <c r="H34" s="39">
        <v>1880</v>
      </c>
      <c r="I34" s="103">
        <f>ROUNDDOWN((H34/E34),3)</f>
        <v>0.309</v>
      </c>
      <c r="J34" s="39">
        <v>1025</v>
      </c>
      <c r="K34" s="104">
        <f>ROUNDDOWN((J34/E34),3)</f>
        <v>0.168</v>
      </c>
    </row>
    <row r="35" spans="1:11" s="196" customFormat="1" ht="15.75" customHeight="1">
      <c r="A35" s="370"/>
      <c r="B35" s="371"/>
      <c r="C35" s="67">
        <v>26</v>
      </c>
      <c r="D35" s="76" t="s">
        <v>362</v>
      </c>
      <c r="E35" s="202">
        <f>개황2!G34</f>
        <v>1844</v>
      </c>
      <c r="F35" s="39">
        <v>480</v>
      </c>
      <c r="G35" s="104">
        <f>ROUNDDOWN((F35/E35),3)</f>
        <v>0.26</v>
      </c>
      <c r="H35" s="39">
        <v>482</v>
      </c>
      <c r="I35" s="103">
        <f>ROUNDDOWN((H35/E35),3)</f>
        <v>0.261</v>
      </c>
      <c r="J35" s="39">
        <v>322</v>
      </c>
      <c r="K35" s="104">
        <f>ROUNDDOWN((J35/E35),3)</f>
        <v>0.174</v>
      </c>
    </row>
    <row r="36" spans="1:11" s="196" customFormat="1" ht="15.75" customHeight="1">
      <c r="A36" s="370"/>
      <c r="B36" s="371"/>
      <c r="C36" s="67">
        <v>27</v>
      </c>
      <c r="D36" s="67" t="s">
        <v>485</v>
      </c>
      <c r="E36" s="202">
        <f>개황2!G35</f>
        <v>3679</v>
      </c>
      <c r="F36" s="39">
        <v>619</v>
      </c>
      <c r="G36" s="104">
        <f>ROUNDDOWN((F36/E36),3)</f>
        <v>0.168</v>
      </c>
      <c r="H36" s="39">
        <v>984</v>
      </c>
      <c r="I36" s="103">
        <f>ROUNDDOWN((H36/E36),3)</f>
        <v>0.267</v>
      </c>
      <c r="J36" s="39">
        <v>700</v>
      </c>
      <c r="K36" s="104">
        <f>ROUNDDOWN((J36/E36),3)</f>
        <v>0.19</v>
      </c>
    </row>
    <row r="37" spans="1:11" s="196" customFormat="1" ht="15.75" customHeight="1">
      <c r="A37" s="370"/>
      <c r="B37" s="371"/>
      <c r="C37" s="67">
        <v>28</v>
      </c>
      <c r="D37" s="67" t="s">
        <v>371</v>
      </c>
      <c r="E37" s="202">
        <f>개황2!G36</f>
        <v>1131</v>
      </c>
      <c r="F37" s="39">
        <v>306</v>
      </c>
      <c r="G37" s="104">
        <f>ROUNDDOWN((F37/E37),3)</f>
        <v>0.27</v>
      </c>
      <c r="H37" s="39">
        <v>88</v>
      </c>
      <c r="I37" s="103">
        <f>ROUNDDOWN((H37/E37),3)</f>
        <v>0.077</v>
      </c>
      <c r="J37" s="39">
        <v>240</v>
      </c>
      <c r="K37" s="104">
        <f>ROUNDDOWN((J37/E37),3)</f>
        <v>0.212</v>
      </c>
    </row>
    <row r="38" spans="1:11" s="196" customFormat="1" ht="15.75" customHeight="1">
      <c r="A38" s="370"/>
      <c r="B38" s="371"/>
      <c r="C38" s="366" t="s">
        <v>692</v>
      </c>
      <c r="D38" s="367"/>
      <c r="E38" s="202">
        <f>개황2!G20</f>
        <v>609</v>
      </c>
      <c r="F38" s="202">
        <f>SUM(F33:F37)</f>
        <v>4596</v>
      </c>
      <c r="G38" s="104">
        <f>ROUNDDOWN((F38/E38),3)</f>
        <v>7.546</v>
      </c>
      <c r="H38" s="202">
        <f>SUM(H33:H37)</f>
        <v>4885</v>
      </c>
      <c r="I38" s="103">
        <f>ROUNDDOWN((H38/E38),3)</f>
        <v>8.021</v>
      </c>
      <c r="J38" s="202">
        <f>SUM(J33:J37)</f>
        <v>2937</v>
      </c>
      <c r="K38" s="104">
        <f>ROUNDDOWN((J38/E38),3)</f>
        <v>4.822</v>
      </c>
    </row>
    <row r="39" spans="1:11" s="196" customFormat="1" ht="15.75" customHeight="1">
      <c r="A39" s="370"/>
      <c r="B39" s="371" t="s">
        <v>341</v>
      </c>
      <c r="C39" s="67">
        <v>29</v>
      </c>
      <c r="D39" s="67" t="s">
        <v>391</v>
      </c>
      <c r="E39" s="202">
        <f>개황2!G38</f>
        <v>2841</v>
      </c>
      <c r="F39" s="39">
        <v>658</v>
      </c>
      <c r="G39" s="104">
        <f>ROUNDDOWN((F39/E39),3)</f>
        <v>0.231</v>
      </c>
      <c r="H39" s="39">
        <v>30</v>
      </c>
      <c r="I39" s="103">
        <f>ROUNDDOWN((H39/E39),3)</f>
        <v>0.01</v>
      </c>
      <c r="J39" s="39">
        <v>575</v>
      </c>
      <c r="K39" s="104">
        <f>ROUNDDOWN((J39/E39),3)</f>
        <v>0.202</v>
      </c>
    </row>
    <row r="40" spans="1:11" s="196" customFormat="1" ht="15.75" customHeight="1">
      <c r="A40" s="370"/>
      <c r="B40" s="371"/>
      <c r="C40" s="67">
        <v>30</v>
      </c>
      <c r="D40" s="67" t="s">
        <v>354</v>
      </c>
      <c r="E40" s="202">
        <f>개황2!G39</f>
        <v>4186</v>
      </c>
      <c r="F40" s="39">
        <v>854</v>
      </c>
      <c r="G40" s="104">
        <f>ROUNDDOWN((F40/E40),3)</f>
        <v>0.204</v>
      </c>
      <c r="H40" s="39">
        <v>31</v>
      </c>
      <c r="I40" s="103">
        <f>ROUNDDOWN((H40/E40),3)</f>
        <v>0.007000000000000001</v>
      </c>
      <c r="J40" s="39">
        <v>722</v>
      </c>
      <c r="K40" s="104">
        <f>ROUNDDOWN((J40/E40),3)</f>
        <v>0.172</v>
      </c>
    </row>
    <row r="41" spans="1:11" s="196" customFormat="1" ht="15.75" customHeight="1">
      <c r="A41" s="370"/>
      <c r="B41" s="371"/>
      <c r="C41" s="67">
        <v>31</v>
      </c>
      <c r="D41" s="67" t="s">
        <v>406</v>
      </c>
      <c r="E41" s="202">
        <f>개황2!G40</f>
        <v>2857</v>
      </c>
      <c r="F41" s="39">
        <v>18</v>
      </c>
      <c r="G41" s="104">
        <f>ROUNDDOWN((F41/E41),3)</f>
        <v>0.006</v>
      </c>
      <c r="H41" s="39">
        <v>1284</v>
      </c>
      <c r="I41" s="103">
        <f>ROUNDDOWN((H41/E41),3)</f>
        <v>0.449</v>
      </c>
      <c r="J41" s="39">
        <v>411</v>
      </c>
      <c r="K41" s="104">
        <f>ROUNDDOWN((J41/E41),3)</f>
        <v>0.143</v>
      </c>
    </row>
    <row r="42" spans="1:11" s="196" customFormat="1" ht="15.75" customHeight="1">
      <c r="A42" s="370"/>
      <c r="B42" s="371"/>
      <c r="C42" s="67">
        <v>32</v>
      </c>
      <c r="D42" s="67" t="s">
        <v>649</v>
      </c>
      <c r="E42" s="202">
        <f>개황2!G41</f>
        <v>1160</v>
      </c>
      <c r="F42" s="39">
        <v>268</v>
      </c>
      <c r="G42" s="104">
        <f>ROUNDDOWN((F42/E42),3)</f>
        <v>0.231</v>
      </c>
      <c r="H42" s="39">
        <v>155</v>
      </c>
      <c r="I42" s="103">
        <f>ROUNDDOWN((H42/E42),3)</f>
        <v>0.133</v>
      </c>
      <c r="J42" s="39">
        <v>270</v>
      </c>
      <c r="K42" s="104">
        <f>ROUNDDOWN((J42/E42),3)</f>
        <v>0.232</v>
      </c>
    </row>
    <row r="43" spans="1:11" s="196" customFormat="1" ht="15.75" customHeight="1">
      <c r="A43" s="370"/>
      <c r="B43" s="371"/>
      <c r="C43" s="67">
        <v>33</v>
      </c>
      <c r="D43" s="67" t="s">
        <v>339</v>
      </c>
      <c r="E43" s="202">
        <f>개황2!G42</f>
        <v>4151</v>
      </c>
      <c r="F43" s="39">
        <v>2153</v>
      </c>
      <c r="G43" s="104">
        <f>ROUNDDOWN((F43/E43),3)</f>
        <v>0.518</v>
      </c>
      <c r="H43" s="39">
        <v>166</v>
      </c>
      <c r="I43" s="103">
        <f>ROUNDDOWN((H43/E43),3)</f>
        <v>0.039</v>
      </c>
      <c r="J43" s="39">
        <v>532</v>
      </c>
      <c r="K43" s="104">
        <f>ROUNDDOWN((J43/E43),3)</f>
        <v>0.128</v>
      </c>
    </row>
    <row r="44" spans="1:11" s="196" customFormat="1" ht="15.75" customHeight="1">
      <c r="A44" s="370"/>
      <c r="B44" s="371"/>
      <c r="C44" s="366" t="s">
        <v>692</v>
      </c>
      <c r="D44" s="367"/>
      <c r="E44" s="202">
        <f>개황2!G43</f>
        <v>15195</v>
      </c>
      <c r="F44" s="202">
        <f>SUM(F39:F43)</f>
        <v>3951</v>
      </c>
      <c r="G44" s="104">
        <f>ROUNDDOWN((F44/E44),3)</f>
        <v>0.26</v>
      </c>
      <c r="H44" s="202">
        <f>SUM(H39:H43)</f>
        <v>1666</v>
      </c>
      <c r="I44" s="103">
        <f>ROUNDDOWN((H44/E44),3)</f>
        <v>0.109</v>
      </c>
      <c r="J44" s="202">
        <f>SUM(J39:J43)</f>
        <v>2510</v>
      </c>
      <c r="K44" s="104">
        <f>ROUNDDOWN((J44/E44),3)</f>
        <v>0.165</v>
      </c>
    </row>
    <row r="45" spans="1:11" s="196" customFormat="1" ht="15.75" customHeight="1">
      <c r="A45" s="370"/>
      <c r="B45" s="371" t="s">
        <v>396</v>
      </c>
      <c r="C45" s="67">
        <v>34</v>
      </c>
      <c r="D45" s="67" t="s">
        <v>634</v>
      </c>
      <c r="E45" s="202">
        <f>개황2!G44</f>
        <v>296</v>
      </c>
      <c r="F45" s="39">
        <v>81</v>
      </c>
      <c r="G45" s="104">
        <f>ROUNDDOWN((F45/E45),3)</f>
        <v>0.273</v>
      </c>
      <c r="H45" s="39">
        <v>16</v>
      </c>
      <c r="I45" s="103">
        <f>ROUNDDOWN((H45/E45),3)</f>
        <v>0.054000000000000006</v>
      </c>
      <c r="J45" s="39">
        <v>104</v>
      </c>
      <c r="K45" s="104">
        <f>ROUNDDOWN((J45/E45),3)</f>
        <v>0.351</v>
      </c>
    </row>
    <row r="46" spans="1:11" s="196" customFormat="1" ht="15.75" customHeight="1">
      <c r="A46" s="370"/>
      <c r="B46" s="371"/>
      <c r="C46" s="67">
        <v>35</v>
      </c>
      <c r="D46" s="67" t="s">
        <v>456</v>
      </c>
      <c r="E46" s="202">
        <f>개황2!G45</f>
        <v>488</v>
      </c>
      <c r="F46" s="39">
        <v>135</v>
      </c>
      <c r="G46" s="104">
        <f>ROUNDDOWN((F46/E46),3)</f>
        <v>0.276</v>
      </c>
      <c r="H46" s="39">
        <v>100</v>
      </c>
      <c r="I46" s="103">
        <f>ROUNDDOWN((H46/E46),3)</f>
        <v>0.204</v>
      </c>
      <c r="J46" s="39">
        <v>148</v>
      </c>
      <c r="K46" s="104">
        <f>ROUNDDOWN((J46/E46),3)</f>
        <v>0.303</v>
      </c>
    </row>
    <row r="47" spans="1:11" s="196" customFormat="1" ht="15.75" customHeight="1">
      <c r="A47" s="370"/>
      <c r="B47" s="371"/>
      <c r="C47" s="67">
        <v>36</v>
      </c>
      <c r="D47" s="67" t="s">
        <v>481</v>
      </c>
      <c r="E47" s="202">
        <f>개황2!G46</f>
        <v>1173</v>
      </c>
      <c r="F47" s="39">
        <v>242</v>
      </c>
      <c r="G47" s="104">
        <f>ROUNDDOWN((F47/E47),3)</f>
        <v>0.206</v>
      </c>
      <c r="H47" s="39">
        <v>206</v>
      </c>
      <c r="I47" s="103">
        <f>ROUNDDOWN((H47/E47),3)</f>
        <v>0.175</v>
      </c>
      <c r="J47" s="39">
        <v>223</v>
      </c>
      <c r="K47" s="104">
        <f>ROUNDDOWN((J47/E47),3)</f>
        <v>0.19</v>
      </c>
    </row>
    <row r="48" spans="1:11" s="196" customFormat="1" ht="15.75" customHeight="1">
      <c r="A48" s="370"/>
      <c r="B48" s="371"/>
      <c r="C48" s="67">
        <v>37</v>
      </c>
      <c r="D48" s="67" t="s">
        <v>463</v>
      </c>
      <c r="E48" s="202">
        <f>개황2!G47</f>
        <v>2669</v>
      </c>
      <c r="F48" s="39">
        <v>790</v>
      </c>
      <c r="G48" s="104">
        <f>ROUNDDOWN((F48/E48),3)</f>
        <v>0.295</v>
      </c>
      <c r="H48" s="39">
        <v>673</v>
      </c>
      <c r="I48" s="103">
        <f>ROUNDDOWN((H48/E48),3)</f>
        <v>0.252</v>
      </c>
      <c r="J48" s="39">
        <v>416</v>
      </c>
      <c r="K48" s="104">
        <f>ROUNDDOWN((J48/E48),3)</f>
        <v>0.155</v>
      </c>
    </row>
    <row r="49" spans="1:11" s="196" customFormat="1" ht="15.75" customHeight="1">
      <c r="A49" s="370"/>
      <c r="B49" s="371"/>
      <c r="C49" s="67">
        <v>38</v>
      </c>
      <c r="D49" s="67" t="s">
        <v>531</v>
      </c>
      <c r="E49" s="202">
        <f>개황2!G49</f>
        <v>4976</v>
      </c>
      <c r="F49" s="39">
        <v>35</v>
      </c>
      <c r="G49" s="104">
        <f>ROUNDDOWN((F49/E49),3)</f>
        <v>0.007000000000000001</v>
      </c>
      <c r="H49" s="39">
        <v>5</v>
      </c>
      <c r="I49" s="103">
        <f>ROUNDDOWN((H49/E49),3)</f>
        <v>0.001</v>
      </c>
      <c r="J49" s="39">
        <v>63</v>
      </c>
      <c r="K49" s="104">
        <f>ROUNDDOWN((J49/E49),3)</f>
        <v>0.012</v>
      </c>
    </row>
    <row r="50" spans="1:11" s="196" customFormat="1" ht="15.75" customHeight="1">
      <c r="A50" s="370"/>
      <c r="B50" s="371"/>
      <c r="C50" s="366" t="s">
        <v>692</v>
      </c>
      <c r="D50" s="367"/>
      <c r="E50" s="202">
        <f>개황2!G37</f>
        <v>17467</v>
      </c>
      <c r="F50" s="202">
        <f>SUM(F45:F49)</f>
        <v>1283</v>
      </c>
      <c r="G50" s="104">
        <f>ROUNDDOWN((F50/E50),3)</f>
        <v>0.073</v>
      </c>
      <c r="H50" s="202">
        <f>SUM(H45:H49)</f>
        <v>1000</v>
      </c>
      <c r="I50" s="103">
        <f>ROUNDDOWN((H50/E50),3)</f>
        <v>0.05700000000000001</v>
      </c>
      <c r="J50" s="202">
        <f>SUM(J45:J49)</f>
        <v>954</v>
      </c>
      <c r="K50" s="104">
        <f>ROUNDDOWN((J50/E50),3)</f>
        <v>0.054000000000000006</v>
      </c>
    </row>
    <row r="51" spans="1:11" s="196" customFormat="1" ht="15.75" customHeight="1">
      <c r="A51" s="370"/>
      <c r="B51" s="368" t="s">
        <v>486</v>
      </c>
      <c r="C51" s="368"/>
      <c r="D51" s="369"/>
      <c r="E51" s="202">
        <f>개황2!G50</f>
        <v>55242</v>
      </c>
      <c r="F51" s="202">
        <f>F50+F44+F38+F32</f>
        <v>14188</v>
      </c>
      <c r="G51" s="104">
        <f>ROUNDDOWN((F51/E51),3)</f>
        <v>0.256</v>
      </c>
      <c r="H51" s="202">
        <f>H50+H44+H38+H32</f>
        <v>12087</v>
      </c>
      <c r="I51" s="103">
        <f>ROUNDDOWN((H51/E51),3)</f>
        <v>0.218</v>
      </c>
      <c r="J51" s="202">
        <f>J50+J44+J38+J32</f>
        <v>9160</v>
      </c>
      <c r="K51" s="104">
        <f>ROUNDDOWN((J51/E51),3)</f>
        <v>0.165</v>
      </c>
    </row>
    <row r="52" spans="1:11" s="196" customFormat="1" ht="15" customHeight="1">
      <c r="A52" s="370" t="s">
        <v>755</v>
      </c>
      <c r="B52" s="371" t="s">
        <v>381</v>
      </c>
      <c r="C52" s="67">
        <v>39</v>
      </c>
      <c r="D52" s="67" t="s">
        <v>323</v>
      </c>
      <c r="E52" s="202">
        <f>개황2!G51</f>
        <v>2022</v>
      </c>
      <c r="F52" s="39">
        <v>914</v>
      </c>
      <c r="G52" s="104">
        <f>ROUNDDOWN((F52/E52),3)</f>
        <v>0.452</v>
      </c>
      <c r="H52" s="39">
        <v>0</v>
      </c>
      <c r="I52" s="103">
        <f>ROUNDDOWN((H52/E52),3)</f>
        <v>0</v>
      </c>
      <c r="J52" s="39">
        <v>349</v>
      </c>
      <c r="K52" s="104">
        <f>ROUNDDOWN((J52/E52),3)</f>
        <v>0.172</v>
      </c>
    </row>
    <row r="53" spans="1:11" s="196" customFormat="1" ht="15.75" customHeight="1">
      <c r="A53" s="370"/>
      <c r="B53" s="371"/>
      <c r="C53" s="67">
        <v>40</v>
      </c>
      <c r="D53" s="67" t="s">
        <v>372</v>
      </c>
      <c r="E53" s="202">
        <f>개황2!G52</f>
        <v>3082</v>
      </c>
      <c r="F53" s="39">
        <v>513</v>
      </c>
      <c r="G53" s="104">
        <f>ROUNDDOWN((F53/E53),3)</f>
        <v>0.166</v>
      </c>
      <c r="H53" s="39">
        <v>1321</v>
      </c>
      <c r="I53" s="103">
        <f>ROUNDDOWN((H53/E53),3)</f>
        <v>0.428</v>
      </c>
      <c r="J53" s="39">
        <v>420</v>
      </c>
      <c r="K53" s="104">
        <f>ROUNDDOWN((J53/E53),3)</f>
        <v>0.136</v>
      </c>
    </row>
    <row r="54" spans="1:11" s="196" customFormat="1" ht="15.75" customHeight="1">
      <c r="A54" s="370"/>
      <c r="B54" s="371"/>
      <c r="C54" s="67">
        <v>41</v>
      </c>
      <c r="D54" s="67" t="s">
        <v>376</v>
      </c>
      <c r="E54" s="202">
        <f>개황2!G53</f>
        <v>5081</v>
      </c>
      <c r="F54" s="39">
        <v>1721</v>
      </c>
      <c r="G54" s="104">
        <f>ROUNDDOWN((F54/E54),3)</f>
        <v>0.338</v>
      </c>
      <c r="H54" s="39">
        <v>506</v>
      </c>
      <c r="I54" s="103">
        <f>ROUNDDOWN((H54/E54),3)</f>
        <v>0.099</v>
      </c>
      <c r="J54" s="39">
        <v>886</v>
      </c>
      <c r="K54" s="104">
        <f>ROUNDDOWN((J54/E54),3)</f>
        <v>0.174</v>
      </c>
    </row>
    <row r="55" spans="1:11" s="196" customFormat="1" ht="15.75" customHeight="1">
      <c r="A55" s="370"/>
      <c r="B55" s="371"/>
      <c r="C55" s="67">
        <v>42</v>
      </c>
      <c r="D55" s="67" t="s">
        <v>423</v>
      </c>
      <c r="E55" s="202">
        <f>개황2!G54</f>
        <v>2773</v>
      </c>
      <c r="F55" s="39">
        <v>1456</v>
      </c>
      <c r="G55" s="104">
        <f>ROUNDDOWN((F55/E55),3)</f>
        <v>0.525</v>
      </c>
      <c r="H55" s="39">
        <v>3</v>
      </c>
      <c r="I55" s="103">
        <f>ROUNDDOWN((H55/E55),3)</f>
        <v>0.001</v>
      </c>
      <c r="J55" s="39">
        <v>350</v>
      </c>
      <c r="K55" s="104">
        <f>ROUNDDOWN((J55/E55),3)</f>
        <v>0.126</v>
      </c>
    </row>
    <row r="56" spans="1:11" s="196" customFormat="1" ht="15.75" customHeight="1">
      <c r="A56" s="370"/>
      <c r="B56" s="371"/>
      <c r="C56" s="67">
        <v>43</v>
      </c>
      <c r="D56" s="67" t="s">
        <v>374</v>
      </c>
      <c r="E56" s="202">
        <f>개황2!G55</f>
        <v>2762</v>
      </c>
      <c r="F56" s="39">
        <v>1117</v>
      </c>
      <c r="G56" s="104">
        <f>ROUNDDOWN((F56/E56),3)</f>
        <v>0.404</v>
      </c>
      <c r="H56" s="39">
        <v>410</v>
      </c>
      <c r="I56" s="103">
        <f>ROUNDDOWN((H56/E56),3)</f>
        <v>0.148</v>
      </c>
      <c r="J56" s="39">
        <v>480</v>
      </c>
      <c r="K56" s="104">
        <f>ROUNDDOWN((J56/E56),3)</f>
        <v>0.173</v>
      </c>
    </row>
    <row r="57" spans="1:11" s="196" customFormat="1" ht="15.75" customHeight="1">
      <c r="A57" s="370"/>
      <c r="B57" s="371"/>
      <c r="C57" s="366" t="s">
        <v>692</v>
      </c>
      <c r="D57" s="375"/>
      <c r="E57" s="202">
        <f>개황2!G56</f>
        <v>15720</v>
      </c>
      <c r="F57" s="202">
        <f>SUM(F52:F56)</f>
        <v>5721</v>
      </c>
      <c r="G57" s="104">
        <f>ROUNDDOWN((F57/E57),3)</f>
        <v>0.363</v>
      </c>
      <c r="H57" s="202">
        <f>SUM(H52:H56)</f>
        <v>2240</v>
      </c>
      <c r="I57" s="103">
        <f>ROUNDDOWN((H57/E57),3)</f>
        <v>0.142</v>
      </c>
      <c r="J57" s="202">
        <f>SUM(J52:J56)</f>
        <v>2485</v>
      </c>
      <c r="K57" s="104">
        <f>ROUNDDOWN((J57/E57),3)</f>
        <v>0.158</v>
      </c>
    </row>
    <row r="58" spans="1:11" s="196" customFormat="1" ht="15.75" customHeight="1">
      <c r="A58" s="370"/>
      <c r="B58" s="371" t="s">
        <v>358</v>
      </c>
      <c r="C58" s="67">
        <v>44</v>
      </c>
      <c r="D58" s="43" t="s">
        <v>347</v>
      </c>
      <c r="E58" s="202">
        <f>개황2!G57</f>
        <v>1365</v>
      </c>
      <c r="F58" s="39">
        <v>385</v>
      </c>
      <c r="G58" s="104">
        <f>ROUNDDOWN((F58/E58),3)</f>
        <v>0.282</v>
      </c>
      <c r="H58" s="39">
        <v>14</v>
      </c>
      <c r="I58" s="103">
        <f>ROUNDDOWN((H58/E58),3)</f>
        <v>0.01</v>
      </c>
      <c r="J58" s="39">
        <v>410</v>
      </c>
      <c r="K58" s="104">
        <f>ROUNDDOWN((J58/E58),3)</f>
        <v>0.3</v>
      </c>
    </row>
    <row r="59" spans="1:11" s="196" customFormat="1" ht="15.75" customHeight="1">
      <c r="A59" s="370"/>
      <c r="B59" s="371"/>
      <c r="C59" s="67">
        <v>45</v>
      </c>
      <c r="D59" s="67" t="s">
        <v>642</v>
      </c>
      <c r="E59" s="202">
        <f>개황2!G58</f>
        <v>1159</v>
      </c>
      <c r="F59" s="39">
        <v>296</v>
      </c>
      <c r="G59" s="104">
        <f>ROUNDDOWN((F59/E59),3)</f>
        <v>0.255</v>
      </c>
      <c r="H59" s="39">
        <v>21</v>
      </c>
      <c r="I59" s="103">
        <f>ROUNDDOWN((H59/E59),3)</f>
        <v>0.018</v>
      </c>
      <c r="J59" s="39">
        <v>324</v>
      </c>
      <c r="K59" s="104">
        <f>ROUNDDOWN((J59/E59),3)</f>
        <v>0.279</v>
      </c>
    </row>
    <row r="60" spans="1:11" s="196" customFormat="1" ht="15.75" customHeight="1">
      <c r="A60" s="370"/>
      <c r="B60" s="371"/>
      <c r="C60" s="67">
        <v>46</v>
      </c>
      <c r="D60" s="67" t="s">
        <v>449</v>
      </c>
      <c r="E60" s="202">
        <f>개황2!G59</f>
        <v>1636</v>
      </c>
      <c r="F60" s="39">
        <v>248</v>
      </c>
      <c r="G60" s="104">
        <f>ROUNDDOWN((F60/E60),3)</f>
        <v>0.151</v>
      </c>
      <c r="H60" s="39">
        <v>207</v>
      </c>
      <c r="I60" s="103">
        <f>ROUNDDOWN((H60/E60),3)</f>
        <v>0.126</v>
      </c>
      <c r="J60" s="39">
        <v>309</v>
      </c>
      <c r="K60" s="104">
        <f>ROUNDDOWN((J60/E60),3)</f>
        <v>0.188</v>
      </c>
    </row>
    <row r="61" spans="1:11" s="196" customFormat="1" ht="15.75" customHeight="1">
      <c r="A61" s="370"/>
      <c r="B61" s="371"/>
      <c r="C61" s="67">
        <v>47</v>
      </c>
      <c r="D61" s="67" t="s">
        <v>370</v>
      </c>
      <c r="E61" s="202">
        <f>개황2!G60</f>
        <v>2813</v>
      </c>
      <c r="F61" s="39">
        <v>341</v>
      </c>
      <c r="G61" s="104">
        <f>ROUNDDOWN((F61/E61),3)</f>
        <v>0.121</v>
      </c>
      <c r="H61" s="39">
        <v>995</v>
      </c>
      <c r="I61" s="103">
        <f>ROUNDDOWN((H61/E61),3)</f>
        <v>0.353</v>
      </c>
      <c r="J61" s="39">
        <v>439</v>
      </c>
      <c r="K61" s="104">
        <f>ROUNDDOWN((J61/E61),3)</f>
        <v>0.156</v>
      </c>
    </row>
    <row r="62" spans="1:11" s="196" customFormat="1" ht="15.75" customHeight="1">
      <c r="A62" s="370"/>
      <c r="B62" s="371"/>
      <c r="C62" s="67">
        <v>48</v>
      </c>
      <c r="D62" s="67" t="s">
        <v>390</v>
      </c>
      <c r="E62" s="202">
        <f>개황2!G61</f>
        <v>611</v>
      </c>
      <c r="F62" s="39">
        <v>234</v>
      </c>
      <c r="G62" s="104">
        <f>ROUNDDOWN((F62/E62),3)</f>
        <v>0.382</v>
      </c>
      <c r="H62" s="39">
        <v>1</v>
      </c>
      <c r="I62" s="103">
        <f>ROUNDDOWN((H62/E62),3)</f>
        <v>0.001</v>
      </c>
      <c r="J62" s="39">
        <v>140</v>
      </c>
      <c r="K62" s="104">
        <f>ROUNDDOWN((J62/E62),3)</f>
        <v>0.229</v>
      </c>
    </row>
    <row r="63" spans="1:11" s="196" customFormat="1" ht="15.75" customHeight="1">
      <c r="A63" s="370"/>
      <c r="B63" s="371"/>
      <c r="C63" s="67">
        <v>49</v>
      </c>
      <c r="D63" s="67" t="s">
        <v>397</v>
      </c>
      <c r="E63" s="202">
        <f>개황2!G62</f>
        <v>3854</v>
      </c>
      <c r="F63" s="39">
        <v>1065</v>
      </c>
      <c r="G63" s="104">
        <f>ROUNDDOWN((F63/E63),3)</f>
        <v>0.276</v>
      </c>
      <c r="H63" s="39">
        <v>34</v>
      </c>
      <c r="I63" s="103">
        <f>ROUNDDOWN((H63/E63),3)</f>
        <v>0.008</v>
      </c>
      <c r="J63" s="39">
        <v>498</v>
      </c>
      <c r="K63" s="104">
        <f>ROUNDDOWN((J63/E63),3)</f>
        <v>0.129</v>
      </c>
    </row>
    <row r="64" spans="1:11" s="196" customFormat="1" ht="15.75" customHeight="1">
      <c r="A64" s="370"/>
      <c r="B64" s="371"/>
      <c r="C64" s="366" t="s">
        <v>692</v>
      </c>
      <c r="D64" s="367"/>
      <c r="E64" s="202">
        <f>개황2!G63</f>
        <v>11438</v>
      </c>
      <c r="F64" s="202">
        <f>SUM(F58:F63)</f>
        <v>2569</v>
      </c>
      <c r="G64" s="104">
        <f>ROUNDDOWN((F64/E64),3)</f>
        <v>0.224</v>
      </c>
      <c r="H64" s="202">
        <f>SUM(H58:H63)</f>
        <v>1272</v>
      </c>
      <c r="I64" s="103">
        <f>ROUNDDOWN((H64/E64),3)</f>
        <v>0.111</v>
      </c>
      <c r="J64" s="202">
        <f>SUM(J58:J63)</f>
        <v>2120</v>
      </c>
      <c r="K64" s="104">
        <f>ROUNDDOWN((J64/E64),3)</f>
        <v>0.185</v>
      </c>
    </row>
    <row r="65" spans="1:11" s="196" customFormat="1" ht="15.75" customHeight="1">
      <c r="A65" s="370"/>
      <c r="B65" s="371" t="s">
        <v>341</v>
      </c>
      <c r="C65" s="67">
        <v>50</v>
      </c>
      <c r="D65" s="67" t="s">
        <v>467</v>
      </c>
      <c r="E65" s="202">
        <f>개황2!G64</f>
        <v>3608</v>
      </c>
      <c r="F65" s="39">
        <v>1309</v>
      </c>
      <c r="G65" s="104">
        <f>ROUNDDOWN((F65/E65),3)</f>
        <v>0.362</v>
      </c>
      <c r="H65" s="39">
        <v>188</v>
      </c>
      <c r="I65" s="103">
        <f>ROUNDDOWN((H65/E65),3)</f>
        <v>0.052000000000000005</v>
      </c>
      <c r="J65" s="39">
        <v>635</v>
      </c>
      <c r="K65" s="104">
        <f>ROUNDDOWN((J65/E65),3)</f>
        <v>0.175</v>
      </c>
    </row>
    <row r="66" spans="1:11" s="196" customFormat="1" ht="15.75" customHeight="1">
      <c r="A66" s="370"/>
      <c r="B66" s="371"/>
      <c r="C66" s="67">
        <v>51</v>
      </c>
      <c r="D66" s="67" t="s">
        <v>509</v>
      </c>
      <c r="E66" s="202">
        <f>개황2!G65</f>
        <v>1659</v>
      </c>
      <c r="F66" s="39">
        <v>427</v>
      </c>
      <c r="G66" s="104">
        <f>ROUNDDOWN((F66/E66),3)</f>
        <v>0.257</v>
      </c>
      <c r="H66" s="39">
        <v>431</v>
      </c>
      <c r="I66" s="103">
        <f>ROUNDDOWN((H66/E66),3)</f>
        <v>0.259</v>
      </c>
      <c r="J66" s="39">
        <v>200</v>
      </c>
      <c r="K66" s="104">
        <f>ROUNDDOWN((J66/E66),3)</f>
        <v>0.12</v>
      </c>
    </row>
    <row r="67" spans="1:11" s="196" customFormat="1" ht="15.75" customHeight="1">
      <c r="A67" s="370"/>
      <c r="B67" s="371"/>
      <c r="C67" s="67">
        <v>52</v>
      </c>
      <c r="D67" s="67" t="s">
        <v>484</v>
      </c>
      <c r="E67" s="202">
        <f>개황2!G66</f>
        <v>511</v>
      </c>
      <c r="F67" s="39">
        <v>126</v>
      </c>
      <c r="G67" s="104">
        <f>ROUNDDOWN((F67/E67),3)</f>
        <v>0.246</v>
      </c>
      <c r="H67" s="39">
        <v>5</v>
      </c>
      <c r="I67" s="103">
        <f>ROUNDDOWN((H67/E67),3)</f>
        <v>0.009</v>
      </c>
      <c r="J67" s="39">
        <v>144</v>
      </c>
      <c r="K67" s="104">
        <f>ROUNDDOWN((J67/E67),3)</f>
        <v>0.281</v>
      </c>
    </row>
    <row r="68" spans="1:11" s="196" customFormat="1" ht="15.75" customHeight="1">
      <c r="A68" s="370"/>
      <c r="B68" s="371"/>
      <c r="C68" s="67">
        <v>53</v>
      </c>
      <c r="D68" s="67" t="s">
        <v>474</v>
      </c>
      <c r="E68" s="202">
        <f>개황2!G67</f>
        <v>2494</v>
      </c>
      <c r="F68" s="39">
        <v>547</v>
      </c>
      <c r="G68" s="104">
        <f>ROUNDDOWN((F68/E68),3)</f>
        <v>0.219</v>
      </c>
      <c r="H68" s="39">
        <v>703</v>
      </c>
      <c r="I68" s="103">
        <f>ROUNDDOWN((H68/E68),3)</f>
        <v>0.281</v>
      </c>
      <c r="J68" s="39">
        <v>391</v>
      </c>
      <c r="K68" s="104">
        <f>ROUNDDOWN((J68/E68),3)</f>
        <v>0.156</v>
      </c>
    </row>
    <row r="69" spans="1:11" s="196" customFormat="1" ht="15.75" customHeight="1">
      <c r="A69" s="370"/>
      <c r="B69" s="371"/>
      <c r="C69" s="67">
        <v>54</v>
      </c>
      <c r="D69" s="67" t="s">
        <v>439</v>
      </c>
      <c r="E69" s="202">
        <f>개황2!G68</f>
        <v>1855</v>
      </c>
      <c r="F69" s="39">
        <v>915</v>
      </c>
      <c r="G69" s="104">
        <f>ROUNDDOWN((F69/E69),3)</f>
        <v>0.493</v>
      </c>
      <c r="H69" s="39">
        <v>347</v>
      </c>
      <c r="I69" s="103">
        <f>ROUNDDOWN((H69/E69),3)</f>
        <v>0.187</v>
      </c>
      <c r="J69" s="39">
        <v>230</v>
      </c>
      <c r="K69" s="104">
        <f>ROUNDDOWN((J69/E69),3)</f>
        <v>0.123</v>
      </c>
    </row>
    <row r="70" spans="1:11" s="196" customFormat="1" ht="15.75" customHeight="1">
      <c r="A70" s="370"/>
      <c r="B70" s="371"/>
      <c r="C70" s="67">
        <v>55</v>
      </c>
      <c r="D70" s="67" t="s">
        <v>395</v>
      </c>
      <c r="E70" s="202">
        <f>개황2!G69</f>
        <v>307</v>
      </c>
      <c r="F70" s="39">
        <v>70</v>
      </c>
      <c r="G70" s="104">
        <f>ROUNDDOWN((F70/E70),3)</f>
        <v>0.228</v>
      </c>
      <c r="H70" s="39">
        <v>2</v>
      </c>
      <c r="I70" s="103">
        <f>ROUNDDOWN((H70/E70),3)</f>
        <v>0.006</v>
      </c>
      <c r="J70" s="39">
        <v>148</v>
      </c>
      <c r="K70" s="104">
        <f>ROUNDDOWN((J70/E70),3)</f>
        <v>0.482</v>
      </c>
    </row>
    <row r="71" spans="1:11" s="196" customFormat="1" ht="15.75" customHeight="1">
      <c r="A71" s="370"/>
      <c r="B71" s="371"/>
      <c r="C71" s="366" t="s">
        <v>692</v>
      </c>
      <c r="D71" s="367"/>
      <c r="E71" s="202">
        <f>개황2!G70</f>
        <v>10434</v>
      </c>
      <c r="F71" s="202">
        <f>SUM(F65:F70)</f>
        <v>3394</v>
      </c>
      <c r="G71" s="104">
        <f>ROUNDDOWN((F71/E71),3)</f>
        <v>0.325</v>
      </c>
      <c r="H71" s="202">
        <f>SUM(H65:H70)</f>
        <v>1676</v>
      </c>
      <c r="I71" s="103">
        <f>ROUNDDOWN((H71/E71),3)</f>
        <v>0.16</v>
      </c>
      <c r="J71" s="202">
        <f>SUM(J65:J70)</f>
        <v>1748</v>
      </c>
      <c r="K71" s="104">
        <f>ROUNDDOWN((J71/E71),3)</f>
        <v>0.167</v>
      </c>
    </row>
    <row r="72" spans="1:11" s="196" customFormat="1" ht="15.75" customHeight="1">
      <c r="A72" s="370"/>
      <c r="B72" s="371" t="s">
        <v>396</v>
      </c>
      <c r="C72" s="67">
        <v>56</v>
      </c>
      <c r="D72" s="67" t="s">
        <v>475</v>
      </c>
      <c r="E72" s="202">
        <f>개황2!G71</f>
        <v>1642</v>
      </c>
      <c r="F72" s="39">
        <v>867</v>
      </c>
      <c r="G72" s="104">
        <f>ROUNDDOWN((F72/E72),3)</f>
        <v>0.528</v>
      </c>
      <c r="H72" s="39">
        <v>4</v>
      </c>
      <c r="I72" s="103">
        <f>ROUNDDOWN((H72/E72),3)</f>
        <v>0.002</v>
      </c>
      <c r="J72" s="39">
        <v>295</v>
      </c>
      <c r="K72" s="104">
        <f>ROUNDDOWN((J72/E72),3)</f>
        <v>0.179</v>
      </c>
    </row>
    <row r="73" spans="1:11" s="196" customFormat="1" ht="15.75" customHeight="1">
      <c r="A73" s="370"/>
      <c r="B73" s="371"/>
      <c r="C73" s="67">
        <v>57</v>
      </c>
      <c r="D73" s="67" t="s">
        <v>522</v>
      </c>
      <c r="E73" s="202">
        <f>개황2!G72</f>
        <v>2264</v>
      </c>
      <c r="F73" s="39">
        <v>417</v>
      </c>
      <c r="G73" s="104">
        <f>ROUNDDOWN((F73/E73),3)</f>
        <v>0.184</v>
      </c>
      <c r="H73" s="39">
        <v>178</v>
      </c>
      <c r="I73" s="103">
        <f>ROUNDDOWN((H73/E73),3)</f>
        <v>0.078</v>
      </c>
      <c r="J73" s="39">
        <v>579</v>
      </c>
      <c r="K73" s="104">
        <f>ROUNDDOWN((J73/E73),3)</f>
        <v>0.255</v>
      </c>
    </row>
    <row r="74" spans="1:11" s="196" customFormat="1" ht="15.75" customHeight="1">
      <c r="A74" s="370"/>
      <c r="B74" s="371"/>
      <c r="C74" s="67">
        <v>58</v>
      </c>
      <c r="D74" s="67" t="s">
        <v>380</v>
      </c>
      <c r="E74" s="202">
        <f>개황2!G73</f>
        <v>2390</v>
      </c>
      <c r="F74" s="39">
        <v>709</v>
      </c>
      <c r="G74" s="104">
        <f>ROUNDDOWN((F74/E74),3)</f>
        <v>0.296</v>
      </c>
      <c r="H74" s="39">
        <v>586</v>
      </c>
      <c r="I74" s="103">
        <f>ROUNDDOWN((H74/E74),3)</f>
        <v>0.245</v>
      </c>
      <c r="J74" s="39">
        <v>420</v>
      </c>
      <c r="K74" s="104">
        <f>ROUNDDOWN((J74/E74),3)</f>
        <v>0.175</v>
      </c>
    </row>
    <row r="75" spans="1:11" s="196" customFormat="1" ht="15.75" customHeight="1">
      <c r="A75" s="370"/>
      <c r="B75" s="371"/>
      <c r="C75" s="67">
        <v>59</v>
      </c>
      <c r="D75" s="67" t="s">
        <v>647</v>
      </c>
      <c r="E75" s="202">
        <f>개황2!G74</f>
        <v>503</v>
      </c>
      <c r="F75" s="39">
        <v>287</v>
      </c>
      <c r="G75" s="104">
        <f>ROUNDDOWN((F75/E75),3)</f>
        <v>0.57</v>
      </c>
      <c r="H75" s="39">
        <v>33</v>
      </c>
      <c r="I75" s="103">
        <f>ROUNDDOWN((H75/E75),3)</f>
        <v>0.065</v>
      </c>
      <c r="J75" s="39">
        <v>91</v>
      </c>
      <c r="K75" s="104">
        <f>ROUNDDOWN((J75/E75),3)</f>
        <v>0.18</v>
      </c>
    </row>
    <row r="76" spans="1:11" s="196" customFormat="1" ht="15.75" customHeight="1">
      <c r="A76" s="370"/>
      <c r="B76" s="371"/>
      <c r="C76" s="67">
        <v>60</v>
      </c>
      <c r="D76" s="67" t="s">
        <v>497</v>
      </c>
      <c r="E76" s="202">
        <f>개황2!G75</f>
        <v>1137</v>
      </c>
      <c r="F76" s="39">
        <v>522</v>
      </c>
      <c r="G76" s="104">
        <f>ROUNDDOWN((F76/E76),3)</f>
        <v>0.459</v>
      </c>
      <c r="H76" s="39">
        <v>205</v>
      </c>
      <c r="I76" s="103">
        <f>ROUNDDOWN((H76/E76),3)</f>
        <v>0.18</v>
      </c>
      <c r="J76" s="39">
        <v>212</v>
      </c>
      <c r="K76" s="104">
        <f>ROUNDDOWN((J76/E76),3)</f>
        <v>0.186</v>
      </c>
    </row>
    <row r="77" spans="1:11" ht="15.75" customHeight="1">
      <c r="A77" s="370"/>
      <c r="B77" s="371"/>
      <c r="C77" s="67">
        <v>61</v>
      </c>
      <c r="D77" s="67" t="s">
        <v>725</v>
      </c>
      <c r="E77" s="202">
        <f>개황2!G76</f>
        <v>1412</v>
      </c>
      <c r="F77" s="80">
        <v>515</v>
      </c>
      <c r="G77" s="104">
        <f>ROUNDDOWN((F77/E77),3)</f>
        <v>0.364</v>
      </c>
      <c r="H77" s="80">
        <v>417</v>
      </c>
      <c r="I77" s="103">
        <f>ROUNDDOWN((H77/E77),3)</f>
        <v>0.295</v>
      </c>
      <c r="J77" s="80">
        <v>212</v>
      </c>
      <c r="K77" s="104">
        <f>ROUNDDOWN((J77/E77),3)</f>
        <v>0.15</v>
      </c>
    </row>
    <row r="78" spans="1:11" ht="15.75" customHeight="1">
      <c r="A78" s="370"/>
      <c r="B78" s="371"/>
      <c r="C78" s="366" t="s">
        <v>692</v>
      </c>
      <c r="D78" s="367"/>
      <c r="E78" s="202">
        <f>개황2!G77</f>
        <v>9348</v>
      </c>
      <c r="F78" s="202">
        <f>SUM(F72:F77)</f>
        <v>3317</v>
      </c>
      <c r="G78" s="104">
        <f>ROUNDDOWN((F78/E78),3)</f>
        <v>0.354</v>
      </c>
      <c r="H78" s="202">
        <f>SUM(H72:H77)</f>
        <v>1423</v>
      </c>
      <c r="I78" s="103">
        <f>ROUNDDOWN((H78/E78),3)</f>
        <v>0.152</v>
      </c>
      <c r="J78" s="202">
        <f>SUM(J72:J77)</f>
        <v>1809</v>
      </c>
      <c r="K78" s="104">
        <f>ROUNDDOWN((J78/E78),3)</f>
        <v>0.193</v>
      </c>
    </row>
    <row r="79" spans="1:11" ht="15.75" customHeight="1">
      <c r="A79" s="370"/>
      <c r="B79" s="368" t="s">
        <v>486</v>
      </c>
      <c r="C79" s="368"/>
      <c r="D79" s="369"/>
      <c r="E79" s="202">
        <f>개황2!G78</f>
        <v>46940</v>
      </c>
      <c r="F79" s="202">
        <f>F78+F71+F64+F57</f>
        <v>15001</v>
      </c>
      <c r="G79" s="104">
        <f>ROUNDDOWN((F79/E79),3)</f>
        <v>0.319</v>
      </c>
      <c r="H79" s="202">
        <f>H78+H71+H64+H57</f>
        <v>6611</v>
      </c>
      <c r="I79" s="103">
        <f>ROUNDDOWN((H79/E79),3)</f>
        <v>0.14</v>
      </c>
      <c r="J79" s="202">
        <f>J78+J71+J64+J57</f>
        <v>8162</v>
      </c>
      <c r="K79" s="104">
        <f>ROUNDDOWN((J79/E79),3)</f>
        <v>0.173</v>
      </c>
    </row>
    <row r="80" spans="1:11" ht="15.75" customHeight="1">
      <c r="A80" s="370" t="s">
        <v>757</v>
      </c>
      <c r="B80" s="371" t="s">
        <v>381</v>
      </c>
      <c r="C80" s="67">
        <v>62</v>
      </c>
      <c r="D80" s="67" t="s">
        <v>470</v>
      </c>
      <c r="E80" s="202">
        <f>개황2!G79</f>
        <v>2667</v>
      </c>
      <c r="F80" s="39">
        <v>372</v>
      </c>
      <c r="G80" s="104">
        <f>ROUNDDOWN((F80/E80),3)</f>
        <v>0.139</v>
      </c>
      <c r="H80" s="39">
        <v>215</v>
      </c>
      <c r="I80" s="103">
        <f>ROUNDDOWN((H80/E80),3)</f>
        <v>0.08</v>
      </c>
      <c r="J80" s="39">
        <v>435</v>
      </c>
      <c r="K80" s="104">
        <f>ROUNDDOWN((J80/E80),3)</f>
        <v>0.163</v>
      </c>
    </row>
    <row r="81" spans="1:11" ht="15.75" customHeight="1">
      <c r="A81" s="370"/>
      <c r="B81" s="371"/>
      <c r="C81" s="67">
        <v>63</v>
      </c>
      <c r="D81" s="67" t="s">
        <v>521</v>
      </c>
      <c r="E81" s="202">
        <f>개황2!G80</f>
        <v>2367</v>
      </c>
      <c r="F81" s="39">
        <v>486</v>
      </c>
      <c r="G81" s="104">
        <f>ROUNDDOWN((F81/E81),3)</f>
        <v>0.205</v>
      </c>
      <c r="H81" s="39">
        <v>406</v>
      </c>
      <c r="I81" s="103">
        <f>ROUNDDOWN((H81/E81),3)</f>
        <v>0.171</v>
      </c>
      <c r="J81" s="39">
        <v>328</v>
      </c>
      <c r="K81" s="104">
        <f>ROUNDDOWN((J81/E81),3)</f>
        <v>0.138</v>
      </c>
    </row>
    <row r="82" spans="1:11" ht="15.75" customHeight="1">
      <c r="A82" s="370"/>
      <c r="B82" s="371"/>
      <c r="C82" s="67">
        <v>64</v>
      </c>
      <c r="D82" s="67" t="s">
        <v>403</v>
      </c>
      <c r="E82" s="202">
        <f>개황2!G81</f>
        <v>2195</v>
      </c>
      <c r="F82" s="39">
        <v>427</v>
      </c>
      <c r="G82" s="104">
        <f>ROUNDDOWN((F82/E82),3)</f>
        <v>0.194</v>
      </c>
      <c r="H82" s="39">
        <v>373</v>
      </c>
      <c r="I82" s="103">
        <f>ROUNDDOWN((H82/E82),3)</f>
        <v>0.169</v>
      </c>
      <c r="J82" s="39">
        <v>372</v>
      </c>
      <c r="K82" s="104">
        <f>ROUNDDOWN((J82/E82),3)</f>
        <v>0.169</v>
      </c>
    </row>
    <row r="83" spans="1:11" ht="15.75" customHeight="1">
      <c r="A83" s="370"/>
      <c r="B83" s="371"/>
      <c r="C83" s="67">
        <v>65</v>
      </c>
      <c r="D83" s="67" t="s">
        <v>318</v>
      </c>
      <c r="E83" s="202">
        <f>개황2!G82</f>
        <v>2852</v>
      </c>
      <c r="F83" s="39">
        <v>391</v>
      </c>
      <c r="G83" s="104">
        <f>ROUNDDOWN((F83/E83),3)</f>
        <v>0.137</v>
      </c>
      <c r="H83" s="39">
        <v>1261</v>
      </c>
      <c r="I83" s="103">
        <f>ROUNDDOWN((H83/E83),3)</f>
        <v>0.442</v>
      </c>
      <c r="J83" s="39">
        <v>460</v>
      </c>
      <c r="K83" s="104">
        <f>ROUNDDOWN((J83/E83),3)</f>
        <v>0.161</v>
      </c>
    </row>
    <row r="84" spans="1:11" ht="15.75" customHeight="1">
      <c r="A84" s="370"/>
      <c r="B84" s="371"/>
      <c r="C84" s="67">
        <v>66</v>
      </c>
      <c r="D84" s="79" t="s">
        <v>722</v>
      </c>
      <c r="E84" s="202">
        <f>개황2!G83</f>
        <v>52</v>
      </c>
      <c r="F84" s="80">
        <v>0</v>
      </c>
      <c r="G84" s="104">
        <f>ROUNDDOWN((F84/E84),3)</f>
        <v>0</v>
      </c>
      <c r="H84" s="80">
        <v>0</v>
      </c>
      <c r="I84" s="103">
        <f>ROUNDDOWN((H84/E84),3)</f>
        <v>0</v>
      </c>
      <c r="J84" s="80">
        <v>52</v>
      </c>
      <c r="K84" s="104">
        <f>ROUNDDOWN((J84/E84),3)</f>
        <v>1</v>
      </c>
    </row>
    <row r="85" spans="1:11" ht="15.75" customHeight="1">
      <c r="A85" s="370"/>
      <c r="B85" s="371"/>
      <c r="C85" s="367" t="s">
        <v>692</v>
      </c>
      <c r="D85" s="373"/>
      <c r="E85" s="202">
        <f>개황2!G84</f>
        <v>10133</v>
      </c>
      <c r="F85" s="202">
        <f>SUM(F80:F84)</f>
        <v>1676</v>
      </c>
      <c r="G85" s="104">
        <f>ROUNDDOWN((F85/E85),3)</f>
        <v>0.165</v>
      </c>
      <c r="H85" s="202">
        <f>SUM(H80:H84)</f>
        <v>2255</v>
      </c>
      <c r="I85" s="103">
        <f>ROUNDDOWN((H85/E85),3)</f>
        <v>0.222</v>
      </c>
      <c r="J85" s="202">
        <f>SUM(J80:J84)</f>
        <v>1647</v>
      </c>
      <c r="K85" s="104">
        <f>ROUNDDOWN((J85/E85),3)</f>
        <v>0.162</v>
      </c>
    </row>
    <row r="86" spans="1:11" ht="15.75" customHeight="1">
      <c r="A86" s="370"/>
      <c r="B86" s="371" t="s">
        <v>358</v>
      </c>
      <c r="C86" s="67">
        <v>67</v>
      </c>
      <c r="D86" s="67" t="s">
        <v>515</v>
      </c>
      <c r="E86" s="202">
        <f>개황2!G85</f>
        <v>854</v>
      </c>
      <c r="F86" s="39">
        <v>219</v>
      </c>
      <c r="G86" s="104">
        <f>ROUNDDOWN((F86/E86),3)</f>
        <v>0.256</v>
      </c>
      <c r="H86" s="39">
        <v>2</v>
      </c>
      <c r="I86" s="103">
        <f>ROUNDDOWN((H86/E86),3)</f>
        <v>0.002</v>
      </c>
      <c r="J86" s="39">
        <v>242</v>
      </c>
      <c r="K86" s="104">
        <f>ROUNDDOWN((J86/E86),3)</f>
        <v>0.283</v>
      </c>
    </row>
    <row r="87" spans="1:11" ht="15.75" customHeight="1">
      <c r="A87" s="370"/>
      <c r="B87" s="371"/>
      <c r="C87" s="67">
        <v>68</v>
      </c>
      <c r="D87" s="67" t="s">
        <v>454</v>
      </c>
      <c r="E87" s="202">
        <f>개황2!G86</f>
        <v>4446</v>
      </c>
      <c r="F87" s="39">
        <v>908</v>
      </c>
      <c r="G87" s="104">
        <f>ROUNDDOWN((F87/E87),3)</f>
        <v>0.204</v>
      </c>
      <c r="H87" s="39">
        <v>615</v>
      </c>
      <c r="I87" s="103">
        <f>ROUNDDOWN((H87/E87),3)</f>
        <v>0.138</v>
      </c>
      <c r="J87" s="39">
        <v>842</v>
      </c>
      <c r="K87" s="104">
        <f>ROUNDDOWN((J87/E87),3)</f>
        <v>0.189</v>
      </c>
    </row>
    <row r="88" spans="1:11" ht="15.75" customHeight="1">
      <c r="A88" s="370"/>
      <c r="B88" s="371"/>
      <c r="C88" s="67">
        <v>69</v>
      </c>
      <c r="D88" s="67" t="s">
        <v>495</v>
      </c>
      <c r="E88" s="202">
        <f>개황2!G87</f>
        <v>4435</v>
      </c>
      <c r="F88" s="39">
        <v>329</v>
      </c>
      <c r="G88" s="104">
        <f>ROUNDDOWN((F88/E88),3)</f>
        <v>0.074</v>
      </c>
      <c r="H88" s="39">
        <v>1505</v>
      </c>
      <c r="I88" s="103">
        <f>ROUNDDOWN((H88/E88),3)</f>
        <v>0.339</v>
      </c>
      <c r="J88" s="39">
        <v>663</v>
      </c>
      <c r="K88" s="104">
        <f>ROUNDDOWN((J88/E88),3)</f>
        <v>0.149</v>
      </c>
    </row>
    <row r="89" spans="1:11" ht="15.75" customHeight="1">
      <c r="A89" s="370"/>
      <c r="B89" s="371"/>
      <c r="C89" s="67">
        <v>70</v>
      </c>
      <c r="D89" s="67" t="s">
        <v>364</v>
      </c>
      <c r="E89" s="202">
        <f>개황2!G88</f>
        <v>3729</v>
      </c>
      <c r="F89" s="39">
        <v>1193</v>
      </c>
      <c r="G89" s="104">
        <f>ROUNDDOWN((F89/E89),3)</f>
        <v>0.319</v>
      </c>
      <c r="H89" s="39">
        <v>1354</v>
      </c>
      <c r="I89" s="103">
        <f>ROUNDDOWN((H89/E89),3)</f>
        <v>0.363</v>
      </c>
      <c r="J89" s="39">
        <v>450</v>
      </c>
      <c r="K89" s="104">
        <f>ROUNDDOWN((J89/E89),3)</f>
        <v>0.12</v>
      </c>
    </row>
    <row r="90" spans="1:11" ht="15.75" customHeight="1">
      <c r="A90" s="370"/>
      <c r="B90" s="371"/>
      <c r="C90" s="67">
        <v>71</v>
      </c>
      <c r="D90" s="67" t="s">
        <v>723</v>
      </c>
      <c r="E90" s="202">
        <f>개황2!G89</f>
        <v>2621</v>
      </c>
      <c r="F90" s="39">
        <v>230</v>
      </c>
      <c r="G90" s="104">
        <f>ROUNDDOWN((F90/E90),3)</f>
        <v>0.087</v>
      </c>
      <c r="H90" s="39">
        <v>1016</v>
      </c>
      <c r="I90" s="103">
        <f>ROUNDDOWN((H90/E90),3)</f>
        <v>0.387</v>
      </c>
      <c r="J90" s="39">
        <v>395</v>
      </c>
      <c r="K90" s="104">
        <f>ROUNDDOWN((J90/E90),3)</f>
        <v>0.15</v>
      </c>
    </row>
    <row r="91" spans="1:11" s="37" customFormat="1" ht="15.75" customHeight="1">
      <c r="A91" s="370"/>
      <c r="B91" s="371"/>
      <c r="C91" s="67">
        <v>72</v>
      </c>
      <c r="D91" s="67" t="s">
        <v>361</v>
      </c>
      <c r="E91" s="202">
        <f>개황2!G90</f>
        <v>909</v>
      </c>
      <c r="F91" s="80">
        <v>387</v>
      </c>
      <c r="G91" s="104">
        <f>ROUNDDOWN((F91/E91),3)</f>
        <v>0.425</v>
      </c>
      <c r="H91" s="80">
        <v>125</v>
      </c>
      <c r="I91" s="103">
        <f>ROUNDDOWN((H91/E91),3)</f>
        <v>0.137</v>
      </c>
      <c r="J91" s="39">
        <v>206</v>
      </c>
      <c r="K91" s="104">
        <f>ROUNDDOWN((J91/E91),3)</f>
        <v>0.226</v>
      </c>
    </row>
    <row r="92" spans="1:11" ht="15.75" customHeight="1">
      <c r="A92" s="370"/>
      <c r="B92" s="371"/>
      <c r="C92" s="67">
        <v>73</v>
      </c>
      <c r="D92" s="67" t="s">
        <v>514</v>
      </c>
      <c r="E92" s="202">
        <f>개황2!G91</f>
        <v>457</v>
      </c>
      <c r="F92" s="80">
        <v>46</v>
      </c>
      <c r="G92" s="104">
        <f>ROUNDDOWN((F92/E92),3)</f>
        <v>0.1</v>
      </c>
      <c r="H92" s="80">
        <v>3</v>
      </c>
      <c r="I92" s="103">
        <f>ROUNDDOWN((H92/E92),3)</f>
        <v>0.006</v>
      </c>
      <c r="J92" s="39">
        <v>97</v>
      </c>
      <c r="K92" s="104">
        <f>ROUNDDOWN((J92/E92),3)</f>
        <v>0.212</v>
      </c>
    </row>
    <row r="93" spans="1:11" ht="15.75" customHeight="1">
      <c r="A93" s="370"/>
      <c r="B93" s="371"/>
      <c r="C93" s="367" t="s">
        <v>692</v>
      </c>
      <c r="D93" s="373"/>
      <c r="E93" s="202">
        <f>개황2!G92</f>
        <v>17451</v>
      </c>
      <c r="F93" s="202">
        <f>SUM(F86:F92)</f>
        <v>3312</v>
      </c>
      <c r="G93" s="104">
        <f>ROUNDDOWN((F93/E93),3)</f>
        <v>0.189</v>
      </c>
      <c r="H93" s="202">
        <f>SUM(H86:H92)</f>
        <v>4620</v>
      </c>
      <c r="I93" s="103">
        <f>ROUNDDOWN((H93/E93),3)</f>
        <v>0.264</v>
      </c>
      <c r="J93" s="202">
        <f>SUM(J86:J92)</f>
        <v>2895</v>
      </c>
      <c r="K93" s="104">
        <f>ROUNDDOWN((J93/E93),3)</f>
        <v>0.165</v>
      </c>
    </row>
    <row r="94" spans="1:11" ht="15.75" customHeight="1">
      <c r="A94" s="370"/>
      <c r="B94" s="369" t="s">
        <v>486</v>
      </c>
      <c r="C94" s="310"/>
      <c r="D94" s="310"/>
      <c r="E94" s="202">
        <f>개황2!G93</f>
        <v>27584</v>
      </c>
      <c r="F94" s="202">
        <f>F93+F85</f>
        <v>4988</v>
      </c>
      <c r="G94" s="104">
        <f>ROUNDDOWN((F94/E94),3)</f>
        <v>0.18</v>
      </c>
      <c r="H94" s="202">
        <f>H93+H85</f>
        <v>6875</v>
      </c>
      <c r="I94" s="103">
        <f>ROUNDDOWN((H94/E94),3)</f>
        <v>0.249</v>
      </c>
      <c r="J94" s="202">
        <f>J93+J85</f>
        <v>4542</v>
      </c>
      <c r="K94" s="104">
        <f>ROUNDDOWN((J94/E94),3)</f>
        <v>0.164</v>
      </c>
    </row>
    <row r="95" spans="1:11" ht="15" customHeight="1">
      <c r="A95" s="373" t="s">
        <v>604</v>
      </c>
      <c r="B95" s="373"/>
      <c r="C95" s="373"/>
      <c r="D95" s="373"/>
      <c r="E95" s="202">
        <f>개황2!G94</f>
        <v>0</v>
      </c>
      <c r="F95" s="66"/>
      <c r="G95" s="104"/>
      <c r="H95" s="66"/>
      <c r="I95" s="103"/>
      <c r="J95" s="66"/>
      <c r="K95" s="104"/>
    </row>
    <row r="96" spans="1:11" ht="15" customHeight="1">
      <c r="A96" s="373" t="s">
        <v>383</v>
      </c>
      <c r="B96" s="373"/>
      <c r="C96" s="373"/>
      <c r="D96" s="373"/>
      <c r="E96" s="202">
        <f>개황2!G95</f>
        <v>284</v>
      </c>
      <c r="F96" s="80"/>
      <c r="G96" s="104"/>
      <c r="H96" s="80"/>
      <c r="I96" s="103"/>
      <c r="J96" s="80"/>
      <c r="K96" s="104"/>
    </row>
    <row r="97" spans="1:11" ht="18" customHeight="1">
      <c r="A97" s="374" t="s">
        <v>247</v>
      </c>
      <c r="B97" s="374"/>
      <c r="C97" s="374"/>
      <c r="D97" s="374"/>
      <c r="E97" s="202">
        <f>E96+E95+E94+E79+E51+E27</f>
        <v>175308</v>
      </c>
      <c r="F97" s="202">
        <f>F96+F95+F94+F79+F51+F27</f>
        <v>44794</v>
      </c>
      <c r="G97" s="104">
        <f>ROUNDDOWN((F97/E97),3)</f>
        <v>0.255</v>
      </c>
      <c r="H97" s="202">
        <f>H96+H95+H94+H79+H51+H27</f>
        <v>39387</v>
      </c>
      <c r="I97" s="103">
        <f>ROUNDDOWN((H97/E97),3)</f>
        <v>0.224</v>
      </c>
      <c r="J97" s="202">
        <f>J96+J95+J94+J79+J51+J27</f>
        <v>28903</v>
      </c>
      <c r="K97" s="104">
        <f>ROUNDDOWN((J97/E97),3)</f>
        <v>0.164</v>
      </c>
    </row>
  </sheetData>
  <mergeCells count="47">
    <mergeCell ref="A97:D97"/>
    <mergeCell ref="A95:D95"/>
    <mergeCell ref="A96:D96"/>
    <mergeCell ref="A1:I1"/>
    <mergeCell ref="A2:A4"/>
    <mergeCell ref="B2:B4"/>
    <mergeCell ref="J2:K2"/>
    <mergeCell ref="J3:J4"/>
    <mergeCell ref="K3:K4"/>
    <mergeCell ref="F2:I2"/>
    <mergeCell ref="F3:G3"/>
    <mergeCell ref="H3:I3"/>
    <mergeCell ref="E2:E4"/>
    <mergeCell ref="C78:D78"/>
    <mergeCell ref="B79:D79"/>
    <mergeCell ref="A52:A79"/>
    <mergeCell ref="B20:B26"/>
    <mergeCell ref="A80:A94"/>
    <mergeCell ref="B94:D94"/>
    <mergeCell ref="B80:B85"/>
    <mergeCell ref="B86:B93"/>
    <mergeCell ref="C85:D85"/>
    <mergeCell ref="B5:B12"/>
    <mergeCell ref="C12:D12"/>
    <mergeCell ref="C19:D19"/>
    <mergeCell ref="C93:D93"/>
    <mergeCell ref="C71:D71"/>
    <mergeCell ref="C32:D32"/>
    <mergeCell ref="B28:B32"/>
    <mergeCell ref="B52:B57"/>
    <mergeCell ref="C57:D57"/>
    <mergeCell ref="B58:B64"/>
    <mergeCell ref="C64:D64"/>
    <mergeCell ref="B65:B71"/>
    <mergeCell ref="B72:B78"/>
    <mergeCell ref="B51:D51"/>
    <mergeCell ref="A5:A27"/>
    <mergeCell ref="B27:D27"/>
    <mergeCell ref="A28:A51"/>
    <mergeCell ref="C26:D26"/>
    <mergeCell ref="B13:B19"/>
    <mergeCell ref="C38:D38"/>
    <mergeCell ref="B39:B44"/>
    <mergeCell ref="C44:D44"/>
    <mergeCell ref="C50:D50"/>
    <mergeCell ref="B45:B50"/>
    <mergeCell ref="B33:B38"/>
  </mergeCells>
  <printOptions horizontalCentered="1"/>
  <pageMargins left="0.590416669845581" right="0.590416669845581" top="0.511388897895813" bottom="0.511388897895813" header="0" footer="0.1966666728258133"/>
  <pageSetup horizontalDpi="600" verticalDpi="600" orientation="portrait" paperSize="9" copies="1"/>
  <headerFooter>
    <oddFooter>&amp;L&amp;"새굴림,Italic"&amp;9 2015년 마산교구 통계&amp;R&amp;"돋움체,Italic"&amp;9 2015년 마산교구 통계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M95"/>
  <sheetViews>
    <sheetView zoomScale="115" zoomScaleNormal="115" workbookViewId="0" topLeftCell="A1">
      <pane ySplit="2" topLeftCell="A63" activePane="bottomLeft" state="frozen"/>
      <selection pane="bottomLeft" activeCell="I13" sqref="I13"/>
    </sheetView>
  </sheetViews>
  <sheetFormatPr defaultColWidth="8.88671875" defaultRowHeight="13.5"/>
  <cols>
    <col min="1" max="1" width="2.5546875" style="37" customWidth="1"/>
    <col min="2" max="2" width="2.4453125" style="37" customWidth="1"/>
    <col min="3" max="3" width="3.77734375" style="37" customWidth="1"/>
    <col min="4" max="4" width="5.88671875" style="37" customWidth="1"/>
    <col min="5" max="13" width="7.10546875" style="37" customWidth="1"/>
    <col min="14" max="14" width="8.88671875" style="37" bestFit="1" customWidth="1"/>
    <col min="15" max="16384" width="8.88671875" style="37" customWidth="1"/>
  </cols>
  <sheetData>
    <row r="1" spans="1:10" ht="20.25" customHeight="1">
      <c r="A1" s="376" t="s">
        <v>140</v>
      </c>
      <c r="B1" s="376"/>
      <c r="C1" s="376"/>
      <c r="D1" s="376"/>
      <c r="E1" s="376"/>
      <c r="F1" s="376"/>
      <c r="G1" s="376"/>
      <c r="H1" s="376"/>
      <c r="I1" s="376"/>
      <c r="J1" s="376"/>
    </row>
    <row r="2" spans="1:13" ht="31.5" customHeight="1">
      <c r="A2" s="203" t="s">
        <v>382</v>
      </c>
      <c r="B2" s="203" t="s">
        <v>388</v>
      </c>
      <c r="C2" s="207" t="s">
        <v>328</v>
      </c>
      <c r="D2" s="206" t="s">
        <v>648</v>
      </c>
      <c r="E2" s="80" t="s">
        <v>431</v>
      </c>
      <c r="F2" s="80" t="s">
        <v>415</v>
      </c>
      <c r="G2" s="80" t="s">
        <v>408</v>
      </c>
      <c r="H2" s="80" t="s">
        <v>450</v>
      </c>
      <c r="I2" s="204" t="s">
        <v>178</v>
      </c>
      <c r="J2" s="204" t="s">
        <v>168</v>
      </c>
      <c r="K2" s="204" t="s">
        <v>85</v>
      </c>
      <c r="L2" s="204" t="s">
        <v>418</v>
      </c>
      <c r="M2" s="204" t="s">
        <v>197</v>
      </c>
    </row>
    <row r="3" spans="1:13" s="82" customFormat="1" ht="15.75" customHeight="1">
      <c r="A3" s="370" t="s">
        <v>752</v>
      </c>
      <c r="B3" s="371" t="s">
        <v>381</v>
      </c>
      <c r="C3" s="67">
        <v>1</v>
      </c>
      <c r="D3" s="67" t="s">
        <v>338</v>
      </c>
      <c r="E3" s="39">
        <v>4</v>
      </c>
      <c r="F3" s="39">
        <v>10</v>
      </c>
      <c r="G3" s="39">
        <f>SUM(E3:F3)</f>
        <v>14</v>
      </c>
      <c r="H3" s="103">
        <f>ROUNDDOWN((F3/G3),3)</f>
        <v>0.714</v>
      </c>
      <c r="I3" s="39">
        <v>10</v>
      </c>
      <c r="J3" s="39">
        <v>0</v>
      </c>
      <c r="K3" s="39">
        <v>0</v>
      </c>
      <c r="L3" s="205">
        <v>0</v>
      </c>
      <c r="M3" s="39">
        <v>0</v>
      </c>
    </row>
    <row r="4" spans="1:13" s="82" customFormat="1" ht="15.75" customHeight="1">
      <c r="A4" s="370"/>
      <c r="B4" s="371"/>
      <c r="C4" s="67">
        <v>2</v>
      </c>
      <c r="D4" s="67" t="s">
        <v>353</v>
      </c>
      <c r="E4" s="39">
        <v>3</v>
      </c>
      <c r="F4" s="39">
        <v>3</v>
      </c>
      <c r="G4" s="39">
        <f>SUM(E4:F4)</f>
        <v>6</v>
      </c>
      <c r="H4" s="103">
        <f>ROUNDDOWN((F4/G4),3)</f>
        <v>0.5</v>
      </c>
      <c r="I4" s="39">
        <v>0</v>
      </c>
      <c r="J4" s="39">
        <v>0</v>
      </c>
      <c r="K4" s="39">
        <v>0</v>
      </c>
      <c r="L4" s="205">
        <v>0</v>
      </c>
      <c r="M4" s="39">
        <v>0</v>
      </c>
    </row>
    <row r="5" spans="1:13" s="82" customFormat="1" ht="15.75" customHeight="1">
      <c r="A5" s="370"/>
      <c r="B5" s="371"/>
      <c r="C5" s="67">
        <v>3</v>
      </c>
      <c r="D5" s="67" t="s">
        <v>344</v>
      </c>
      <c r="E5" s="39">
        <v>2</v>
      </c>
      <c r="F5" s="39">
        <v>3</v>
      </c>
      <c r="G5" s="39">
        <f>SUM(E5:F5)</f>
        <v>5</v>
      </c>
      <c r="H5" s="103">
        <f>ROUNDDOWN((F5/G5),3)</f>
        <v>0.6</v>
      </c>
      <c r="I5" s="39">
        <v>0</v>
      </c>
      <c r="J5" s="39">
        <v>0</v>
      </c>
      <c r="K5" s="39">
        <v>0</v>
      </c>
      <c r="L5" s="39">
        <v>0</v>
      </c>
      <c r="M5" s="39"/>
    </row>
    <row r="6" spans="1:13" s="82" customFormat="1" ht="15.75" customHeight="1">
      <c r="A6" s="370"/>
      <c r="B6" s="371"/>
      <c r="C6" s="67">
        <v>4</v>
      </c>
      <c r="D6" s="67" t="s">
        <v>506</v>
      </c>
      <c r="E6" s="39">
        <v>1</v>
      </c>
      <c r="F6" s="39">
        <v>1</v>
      </c>
      <c r="G6" s="39">
        <f>SUM(E6:F6)</f>
        <v>2</v>
      </c>
      <c r="H6" s="103">
        <f>ROUNDDOWN((F6/G6),3)</f>
        <v>0.5</v>
      </c>
      <c r="I6" s="39">
        <v>0</v>
      </c>
      <c r="J6" s="39">
        <v>0</v>
      </c>
      <c r="K6" s="39">
        <v>0</v>
      </c>
      <c r="L6" s="39">
        <v>0</v>
      </c>
      <c r="M6" s="39">
        <v>0</v>
      </c>
    </row>
    <row r="7" spans="1:13" s="82" customFormat="1" ht="15.75" customHeight="1">
      <c r="A7" s="370"/>
      <c r="B7" s="371"/>
      <c r="C7" s="67">
        <v>5</v>
      </c>
      <c r="D7" s="67" t="s">
        <v>386</v>
      </c>
      <c r="E7" s="39">
        <v>2</v>
      </c>
      <c r="F7" s="39">
        <v>1</v>
      </c>
      <c r="G7" s="39">
        <f>SUM(E7:F7)</f>
        <v>3</v>
      </c>
      <c r="H7" s="103">
        <f>ROUNDDOWN((F7/G7),3)</f>
        <v>0.333</v>
      </c>
      <c r="I7" s="39">
        <v>0</v>
      </c>
      <c r="J7" s="39">
        <v>0</v>
      </c>
      <c r="K7" s="39">
        <v>0</v>
      </c>
      <c r="L7" s="39">
        <v>0</v>
      </c>
      <c r="M7" s="39"/>
    </row>
    <row r="8" spans="1:13" s="82" customFormat="1" ht="15.75" customHeight="1">
      <c r="A8" s="370"/>
      <c r="B8" s="371"/>
      <c r="C8" s="67">
        <v>6</v>
      </c>
      <c r="D8" s="67" t="s">
        <v>459</v>
      </c>
      <c r="E8" s="39">
        <v>2</v>
      </c>
      <c r="F8" s="39">
        <v>8</v>
      </c>
      <c r="G8" s="39">
        <f>SUM(E8:F8)</f>
        <v>10</v>
      </c>
      <c r="H8" s="103">
        <f>ROUNDDOWN((F8/G8),3)</f>
        <v>0.8</v>
      </c>
      <c r="I8" s="39">
        <v>2</v>
      </c>
      <c r="J8" s="39">
        <v>0</v>
      </c>
      <c r="K8" s="39">
        <v>0</v>
      </c>
      <c r="L8" s="39">
        <v>0</v>
      </c>
      <c r="M8" s="39">
        <v>1</v>
      </c>
    </row>
    <row r="9" spans="1:13" s="82" customFormat="1" ht="15.75" customHeight="1">
      <c r="A9" s="370"/>
      <c r="B9" s="371"/>
      <c r="C9" s="68">
        <v>7</v>
      </c>
      <c r="D9" s="68" t="s">
        <v>321</v>
      </c>
      <c r="E9" s="39">
        <v>2</v>
      </c>
      <c r="F9" s="39">
        <v>4</v>
      </c>
      <c r="G9" s="39">
        <f>SUM(E9:F9)</f>
        <v>6</v>
      </c>
      <c r="H9" s="103">
        <f>ROUNDDOWN((F9/G9),3)</f>
        <v>0.666</v>
      </c>
      <c r="I9" s="39">
        <v>0</v>
      </c>
      <c r="J9" s="39">
        <v>0</v>
      </c>
      <c r="K9" s="39">
        <v>0</v>
      </c>
      <c r="L9" s="39">
        <v>0</v>
      </c>
      <c r="M9" s="39">
        <v>0</v>
      </c>
    </row>
    <row r="10" spans="1:13" s="82" customFormat="1" ht="15.75" customHeight="1">
      <c r="A10" s="370"/>
      <c r="B10" s="371"/>
      <c r="C10" s="366" t="s">
        <v>692</v>
      </c>
      <c r="D10" s="367"/>
      <c r="E10" s="43">
        <f>SUM(E3:E9)</f>
        <v>16</v>
      </c>
      <c r="F10" s="43">
        <f>SUM(F3:F9)</f>
        <v>30</v>
      </c>
      <c r="G10" s="43">
        <f>SUM(G3:G9)</f>
        <v>46</v>
      </c>
      <c r="H10" s="103">
        <f>ROUNDDOWN((F10/G10),3)</f>
        <v>0.652</v>
      </c>
      <c r="I10" s="43">
        <f>SUM(I3:I9)</f>
        <v>12</v>
      </c>
      <c r="J10" s="43">
        <f>SUM(J3:J9)</f>
        <v>0</v>
      </c>
      <c r="K10" s="43">
        <f>SUM(K3:K9)</f>
        <v>0</v>
      </c>
      <c r="L10" s="43">
        <f>SUM(L3:L9)</f>
        <v>0</v>
      </c>
      <c r="M10" s="43">
        <f>SUM(M3:M9)</f>
        <v>1</v>
      </c>
    </row>
    <row r="11" spans="1:13" s="82" customFormat="1" ht="15.75" customHeight="1">
      <c r="A11" s="370"/>
      <c r="B11" s="371" t="s">
        <v>358</v>
      </c>
      <c r="C11" s="72">
        <v>8</v>
      </c>
      <c r="D11" s="72" t="s">
        <v>389</v>
      </c>
      <c r="E11" s="39">
        <v>1</v>
      </c>
      <c r="F11" s="39">
        <v>5</v>
      </c>
      <c r="G11" s="39">
        <f>SUM(E11:F11)</f>
        <v>6</v>
      </c>
      <c r="H11" s="103">
        <f>ROUNDDOWN((F11/G11),3)</f>
        <v>0.833</v>
      </c>
      <c r="I11" s="39">
        <v>3</v>
      </c>
      <c r="J11" s="39">
        <v>1</v>
      </c>
      <c r="K11" s="39">
        <v>1</v>
      </c>
      <c r="L11" s="39">
        <v>0</v>
      </c>
      <c r="M11" s="39">
        <v>1</v>
      </c>
    </row>
    <row r="12" spans="1:13" s="82" customFormat="1" ht="15.75" customHeight="1">
      <c r="A12" s="370"/>
      <c r="B12" s="371"/>
      <c r="C12" s="67">
        <v>9</v>
      </c>
      <c r="D12" s="67" t="s">
        <v>365</v>
      </c>
      <c r="E12" s="39">
        <v>0</v>
      </c>
      <c r="F12" s="39">
        <v>4</v>
      </c>
      <c r="G12" s="39">
        <f>SUM(E12:F12)</f>
        <v>4</v>
      </c>
      <c r="H12" s="103">
        <f>ROUNDDOWN((F12/G12),3)</f>
        <v>1</v>
      </c>
      <c r="I12" s="39">
        <v>0</v>
      </c>
      <c r="J12" s="39">
        <v>0</v>
      </c>
      <c r="K12" s="39">
        <v>1</v>
      </c>
      <c r="L12" s="39">
        <v>0</v>
      </c>
      <c r="M12" s="39">
        <v>1</v>
      </c>
    </row>
    <row r="13" spans="1:13" s="82" customFormat="1" ht="15.75" customHeight="1">
      <c r="A13" s="370"/>
      <c r="B13" s="371"/>
      <c r="C13" s="67">
        <v>10</v>
      </c>
      <c r="D13" s="67" t="s">
        <v>399</v>
      </c>
      <c r="E13" s="39">
        <v>5</v>
      </c>
      <c r="F13" s="39">
        <v>9</v>
      </c>
      <c r="G13" s="39">
        <f>SUM(E13:F13)</f>
        <v>14</v>
      </c>
      <c r="H13" s="103">
        <f>ROUNDDOWN((F13/G13),3)</f>
        <v>0.642</v>
      </c>
      <c r="I13" s="39">
        <v>2</v>
      </c>
      <c r="J13" s="39">
        <v>0</v>
      </c>
      <c r="K13" s="39">
        <v>0</v>
      </c>
      <c r="L13" s="39">
        <v>0</v>
      </c>
      <c r="M13" s="39">
        <v>0</v>
      </c>
    </row>
    <row r="14" spans="1:13" s="82" customFormat="1" ht="15.75" customHeight="1">
      <c r="A14" s="370"/>
      <c r="B14" s="371"/>
      <c r="C14" s="67">
        <v>11</v>
      </c>
      <c r="D14" s="67" t="s">
        <v>346</v>
      </c>
      <c r="E14" s="39">
        <v>2</v>
      </c>
      <c r="F14" s="39">
        <v>12</v>
      </c>
      <c r="G14" s="39">
        <f>SUM(E14:F14)</f>
        <v>14</v>
      </c>
      <c r="H14" s="103">
        <f>ROUNDDOWN((F14/G14),3)</f>
        <v>0.857</v>
      </c>
      <c r="I14" s="39">
        <v>4</v>
      </c>
      <c r="J14" s="39">
        <v>0</v>
      </c>
      <c r="K14" s="39">
        <v>0</v>
      </c>
      <c r="L14" s="205">
        <v>0</v>
      </c>
      <c r="M14" s="39">
        <v>1</v>
      </c>
    </row>
    <row r="15" spans="1:13" s="82" customFormat="1" ht="15.75" customHeight="1">
      <c r="A15" s="370"/>
      <c r="B15" s="371"/>
      <c r="C15" s="67">
        <v>12</v>
      </c>
      <c r="D15" s="68" t="s">
        <v>490</v>
      </c>
      <c r="E15" s="39">
        <v>1</v>
      </c>
      <c r="F15" s="39">
        <v>2</v>
      </c>
      <c r="G15" s="39">
        <f>SUM(E15:F15)</f>
        <v>3</v>
      </c>
      <c r="H15" s="103">
        <f>ROUNDDOWN((F15/G15),3)</f>
        <v>0.666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</row>
    <row r="16" spans="1:13" s="82" customFormat="1" ht="15.75" customHeight="1">
      <c r="A16" s="370"/>
      <c r="B16" s="371"/>
      <c r="C16" s="68">
        <v>13</v>
      </c>
      <c r="D16" s="67" t="s">
        <v>498</v>
      </c>
      <c r="E16" s="39">
        <v>1</v>
      </c>
      <c r="F16" s="39">
        <v>2</v>
      </c>
      <c r="G16" s="39">
        <f>SUM(E16:F16)</f>
        <v>3</v>
      </c>
      <c r="H16" s="103">
        <f>ROUNDDOWN((F16/G16),3)</f>
        <v>0.666</v>
      </c>
      <c r="I16" s="39">
        <v>2</v>
      </c>
      <c r="J16" s="39">
        <v>0</v>
      </c>
      <c r="K16" s="39">
        <v>1</v>
      </c>
      <c r="L16" s="205">
        <v>0</v>
      </c>
      <c r="M16" s="39">
        <v>1</v>
      </c>
    </row>
    <row r="17" spans="1:13" s="82" customFormat="1" ht="15.75" customHeight="1">
      <c r="A17" s="370"/>
      <c r="B17" s="371"/>
      <c r="C17" s="366" t="s">
        <v>692</v>
      </c>
      <c r="D17" s="367"/>
      <c r="E17" s="43">
        <f>SUM(E11:E16)</f>
        <v>10</v>
      </c>
      <c r="F17" s="43">
        <f>SUM(F11:F16)</f>
        <v>34</v>
      </c>
      <c r="G17" s="43">
        <f>SUM(G11:G16)</f>
        <v>44</v>
      </c>
      <c r="H17" s="103">
        <f>ROUNDDOWN((F17/G17),3)</f>
        <v>0.772</v>
      </c>
      <c r="I17" s="43">
        <f>SUM(I11:I16)</f>
        <v>11</v>
      </c>
      <c r="J17" s="43">
        <f>SUM(J11:J16)</f>
        <v>1</v>
      </c>
      <c r="K17" s="43">
        <f>SUM(K11:K16)</f>
        <v>3</v>
      </c>
      <c r="L17" s="43">
        <f>SUM(L11:L16)</f>
        <v>0</v>
      </c>
      <c r="M17" s="43">
        <f>SUM(M11:M16)</f>
        <v>4</v>
      </c>
    </row>
    <row r="18" spans="1:13" s="82" customFormat="1" ht="15.75" customHeight="1">
      <c r="A18" s="370"/>
      <c r="B18" s="371" t="s">
        <v>341</v>
      </c>
      <c r="C18" s="72">
        <v>14</v>
      </c>
      <c r="D18" s="72" t="s">
        <v>502</v>
      </c>
      <c r="E18" s="39">
        <v>1</v>
      </c>
      <c r="F18" s="39">
        <v>2</v>
      </c>
      <c r="G18" s="39">
        <f>SUM(E18:F18)</f>
        <v>3</v>
      </c>
      <c r="H18" s="103">
        <f>ROUNDDOWN((F18/G18),3)</f>
        <v>0.666</v>
      </c>
      <c r="I18" s="39">
        <v>2</v>
      </c>
      <c r="J18" s="39">
        <v>1</v>
      </c>
      <c r="K18" s="39">
        <v>0</v>
      </c>
      <c r="L18" s="39">
        <v>0</v>
      </c>
      <c r="M18" s="39">
        <v>0</v>
      </c>
    </row>
    <row r="19" spans="1:13" s="82" customFormat="1" ht="15.75" customHeight="1">
      <c r="A19" s="370"/>
      <c r="B19" s="371"/>
      <c r="C19" s="67">
        <v>15</v>
      </c>
      <c r="D19" s="67" t="s">
        <v>461</v>
      </c>
      <c r="E19" s="39">
        <v>3</v>
      </c>
      <c r="F19" s="39">
        <v>1</v>
      </c>
      <c r="G19" s="39">
        <f>SUM(E19:F19)</f>
        <v>4</v>
      </c>
      <c r="H19" s="103">
        <f>ROUNDDOWN((F19/G19),3)</f>
        <v>0.25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</row>
    <row r="20" spans="1:13" s="82" customFormat="1" ht="15.75" customHeight="1">
      <c r="A20" s="370"/>
      <c r="B20" s="371"/>
      <c r="C20" s="67">
        <v>16</v>
      </c>
      <c r="D20" s="67" t="s">
        <v>504</v>
      </c>
      <c r="E20" s="39">
        <v>2</v>
      </c>
      <c r="F20" s="39">
        <v>3</v>
      </c>
      <c r="G20" s="39">
        <f>SUM(E20:F20)</f>
        <v>5</v>
      </c>
      <c r="H20" s="103">
        <f>ROUNDDOWN((F20/G20),3)</f>
        <v>0.6</v>
      </c>
      <c r="I20" s="39">
        <v>1</v>
      </c>
      <c r="J20" s="39">
        <v>0</v>
      </c>
      <c r="K20" s="39">
        <v>0</v>
      </c>
      <c r="L20" s="39">
        <v>0</v>
      </c>
      <c r="M20" s="39">
        <v>0</v>
      </c>
    </row>
    <row r="21" spans="1:13" s="82" customFormat="1" ht="15.75" customHeight="1">
      <c r="A21" s="370"/>
      <c r="B21" s="371"/>
      <c r="C21" s="67">
        <v>17</v>
      </c>
      <c r="D21" s="67" t="s">
        <v>471</v>
      </c>
      <c r="E21" s="39">
        <v>0</v>
      </c>
      <c r="F21" s="39">
        <v>3</v>
      </c>
      <c r="G21" s="39">
        <f>SUM(E21:F21)</f>
        <v>3</v>
      </c>
      <c r="H21" s="103">
        <f>ROUNDDOWN((F21/G21),3)</f>
        <v>1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</row>
    <row r="22" spans="1:13" s="82" customFormat="1" ht="15.75" customHeight="1">
      <c r="A22" s="370"/>
      <c r="B22" s="371"/>
      <c r="C22" s="67">
        <v>18</v>
      </c>
      <c r="D22" s="67" t="s">
        <v>472</v>
      </c>
      <c r="E22" s="39">
        <v>0</v>
      </c>
      <c r="F22" s="39">
        <v>5</v>
      </c>
      <c r="G22" s="39">
        <f>SUM(E22:F22)</f>
        <v>5</v>
      </c>
      <c r="H22" s="103">
        <f>ROUNDDOWN((F22/G22),3)</f>
        <v>1</v>
      </c>
      <c r="I22" s="39">
        <v>3</v>
      </c>
      <c r="J22" s="39">
        <v>0</v>
      </c>
      <c r="K22" s="39">
        <v>0</v>
      </c>
      <c r="L22" s="205">
        <v>0</v>
      </c>
      <c r="M22" s="39">
        <v>0</v>
      </c>
    </row>
    <row r="23" spans="1:13" s="82" customFormat="1" ht="15.75" customHeight="1">
      <c r="A23" s="370"/>
      <c r="B23" s="371"/>
      <c r="C23" s="67">
        <v>19</v>
      </c>
      <c r="D23" s="67" t="s">
        <v>479</v>
      </c>
      <c r="E23" s="39">
        <v>0</v>
      </c>
      <c r="F23" s="39">
        <v>5</v>
      </c>
      <c r="G23" s="39">
        <f>SUM(E23:F23)</f>
        <v>5</v>
      </c>
      <c r="H23" s="103">
        <f>ROUNDDOWN((F23/G23),3)</f>
        <v>1</v>
      </c>
      <c r="I23" s="39">
        <v>1</v>
      </c>
      <c r="J23" s="39">
        <v>0</v>
      </c>
      <c r="K23" s="39">
        <v>1</v>
      </c>
      <c r="L23" s="39">
        <v>0</v>
      </c>
      <c r="M23" s="39">
        <v>0</v>
      </c>
    </row>
    <row r="24" spans="1:13" s="82" customFormat="1" ht="15.75" customHeight="1">
      <c r="A24" s="370"/>
      <c r="B24" s="371"/>
      <c r="C24" s="366" t="s">
        <v>692</v>
      </c>
      <c r="D24" s="367"/>
      <c r="E24" s="43">
        <f>SUM(E18:E23)</f>
        <v>6</v>
      </c>
      <c r="F24" s="43">
        <f>SUM(F18:F23)</f>
        <v>19</v>
      </c>
      <c r="G24" s="43">
        <f>SUM(G18:G23)</f>
        <v>25</v>
      </c>
      <c r="H24" s="103">
        <f>ROUNDDOWN((F24/G24),3)</f>
        <v>0.76</v>
      </c>
      <c r="I24" s="43">
        <f>SUM(I18:I23)</f>
        <v>7</v>
      </c>
      <c r="J24" s="43">
        <f>SUM(J18:J23)</f>
        <v>1</v>
      </c>
      <c r="K24" s="43">
        <f>SUM(K18:K23)</f>
        <v>1</v>
      </c>
      <c r="L24" s="43">
        <f>SUM(L18:L23)</f>
        <v>0</v>
      </c>
      <c r="M24" s="43">
        <f>SUM(M18:M23)</f>
        <v>0</v>
      </c>
    </row>
    <row r="25" spans="1:13" s="82" customFormat="1" ht="15.75" customHeight="1">
      <c r="A25" s="370"/>
      <c r="B25" s="368" t="s">
        <v>486</v>
      </c>
      <c r="C25" s="368"/>
      <c r="D25" s="369"/>
      <c r="E25" s="43">
        <f>E24+E17+E10</f>
        <v>32</v>
      </c>
      <c r="F25" s="43">
        <f>F24+F17+F10</f>
        <v>83</v>
      </c>
      <c r="G25" s="43">
        <f>G24+G17+G10</f>
        <v>115</v>
      </c>
      <c r="H25" s="103">
        <f>ROUNDDOWN((F25/G25),3)</f>
        <v>0.721</v>
      </c>
      <c r="I25" s="43">
        <f>I24+I17+I10</f>
        <v>30</v>
      </c>
      <c r="J25" s="43">
        <f>J24+J17+J10</f>
        <v>2</v>
      </c>
      <c r="K25" s="43">
        <f>K24+K17+K10</f>
        <v>4</v>
      </c>
      <c r="L25" s="43">
        <f>L24+L17+L10</f>
        <v>0</v>
      </c>
      <c r="M25" s="43">
        <f>M24+M17+M10</f>
        <v>5</v>
      </c>
    </row>
    <row r="26" spans="1:13" s="82" customFormat="1" ht="15.75" customHeight="1">
      <c r="A26" s="370" t="s">
        <v>753</v>
      </c>
      <c r="B26" s="371" t="s">
        <v>381</v>
      </c>
      <c r="C26" s="67">
        <v>20</v>
      </c>
      <c r="D26" s="67" t="s">
        <v>351</v>
      </c>
      <c r="E26" s="39">
        <v>9</v>
      </c>
      <c r="F26" s="39">
        <v>11</v>
      </c>
      <c r="G26" s="39">
        <f>SUM(E26:F26)</f>
        <v>20</v>
      </c>
      <c r="H26" s="103">
        <f>ROUNDDOWN((F26/G26),3)</f>
        <v>0.55</v>
      </c>
      <c r="I26" s="39">
        <v>5</v>
      </c>
      <c r="J26" s="39">
        <v>0</v>
      </c>
      <c r="K26" s="39">
        <v>0</v>
      </c>
      <c r="L26" s="39">
        <v>0</v>
      </c>
      <c r="M26" s="39">
        <v>1</v>
      </c>
    </row>
    <row r="27" spans="1:13" s="82" customFormat="1" ht="15.75" customHeight="1">
      <c r="A27" s="370"/>
      <c r="B27" s="371"/>
      <c r="C27" s="67">
        <v>21</v>
      </c>
      <c r="D27" s="67" t="s">
        <v>387</v>
      </c>
      <c r="E27" s="39">
        <v>5</v>
      </c>
      <c r="F27" s="39">
        <v>9</v>
      </c>
      <c r="G27" s="39">
        <f>SUM(E27:F27)</f>
        <v>14</v>
      </c>
      <c r="H27" s="103">
        <f>ROUNDDOWN((F27/G27),3)</f>
        <v>0.642</v>
      </c>
      <c r="I27" s="39">
        <v>6</v>
      </c>
      <c r="J27" s="39">
        <v>0</v>
      </c>
      <c r="K27" s="39">
        <v>0</v>
      </c>
      <c r="L27" s="205">
        <v>0</v>
      </c>
      <c r="M27" s="39">
        <v>0</v>
      </c>
    </row>
    <row r="28" spans="1:13" s="82" customFormat="1" ht="15.75" customHeight="1">
      <c r="A28" s="370"/>
      <c r="B28" s="371"/>
      <c r="C28" s="67">
        <v>22</v>
      </c>
      <c r="D28" s="67" t="s">
        <v>539</v>
      </c>
      <c r="E28" s="39">
        <v>8</v>
      </c>
      <c r="F28" s="39">
        <v>18</v>
      </c>
      <c r="G28" s="39">
        <f>SUM(E28:F28)</f>
        <v>26</v>
      </c>
      <c r="H28" s="103">
        <f>ROUNDDOWN((F28/G28),3)</f>
        <v>0.692</v>
      </c>
      <c r="I28" s="39">
        <v>7</v>
      </c>
      <c r="J28" s="39">
        <v>0</v>
      </c>
      <c r="K28" s="39">
        <v>1</v>
      </c>
      <c r="L28" s="205">
        <v>0</v>
      </c>
      <c r="M28" s="39">
        <v>0</v>
      </c>
    </row>
    <row r="29" spans="1:13" s="82" customFormat="1" ht="15.75" customHeight="1">
      <c r="A29" s="370"/>
      <c r="B29" s="371"/>
      <c r="C29" s="67">
        <v>23</v>
      </c>
      <c r="D29" s="67" t="s">
        <v>496</v>
      </c>
      <c r="E29" s="39">
        <v>0</v>
      </c>
      <c r="F29" s="39">
        <v>1</v>
      </c>
      <c r="G29" s="39">
        <f>SUM(E29:F29)</f>
        <v>1</v>
      </c>
      <c r="H29" s="103">
        <f>ROUNDDOWN((F29/G29),3)</f>
        <v>1</v>
      </c>
      <c r="I29" s="39">
        <v>0</v>
      </c>
      <c r="J29" s="39">
        <v>0</v>
      </c>
      <c r="K29" s="39">
        <v>0</v>
      </c>
      <c r="L29" s="205">
        <v>0</v>
      </c>
      <c r="M29" s="39">
        <v>0</v>
      </c>
    </row>
    <row r="30" spans="1:13" s="82" customFormat="1" ht="15.75" customHeight="1">
      <c r="A30" s="370"/>
      <c r="B30" s="371"/>
      <c r="C30" s="366" t="s">
        <v>692</v>
      </c>
      <c r="D30" s="367"/>
      <c r="E30" s="43">
        <f>SUM(E26:E29)</f>
        <v>22</v>
      </c>
      <c r="F30" s="43">
        <f>SUM(F26:F29)</f>
        <v>39</v>
      </c>
      <c r="G30" s="43">
        <f>SUM(G26:G29)</f>
        <v>61</v>
      </c>
      <c r="H30" s="103">
        <f>ROUNDDOWN((F30/G30),3)</f>
        <v>0.639</v>
      </c>
      <c r="I30" s="43">
        <f>SUM(I26:I29)</f>
        <v>18</v>
      </c>
      <c r="J30" s="43">
        <f>SUM(J26:J29)</f>
        <v>0</v>
      </c>
      <c r="K30" s="43">
        <f>SUM(K26:K29)</f>
        <v>1</v>
      </c>
      <c r="L30" s="43">
        <f>SUM(L26:L29)</f>
        <v>0</v>
      </c>
      <c r="M30" s="43">
        <f>SUM(M26:M29)</f>
        <v>1</v>
      </c>
    </row>
    <row r="31" spans="1:13" s="82" customFormat="1" ht="15.75" customHeight="1">
      <c r="A31" s="370"/>
      <c r="B31" s="371" t="s">
        <v>358</v>
      </c>
      <c r="C31" s="67">
        <v>24</v>
      </c>
      <c r="D31" s="67" t="s">
        <v>314</v>
      </c>
      <c r="E31" s="39">
        <v>5</v>
      </c>
      <c r="F31" s="39">
        <v>7</v>
      </c>
      <c r="G31" s="39">
        <f>SUM(E31:F31)</f>
        <v>12</v>
      </c>
      <c r="H31" s="103">
        <f>ROUNDDOWN((F31/G31),3)</f>
        <v>0.583</v>
      </c>
      <c r="I31" s="39">
        <v>1</v>
      </c>
      <c r="J31" s="39">
        <v>0</v>
      </c>
      <c r="K31" s="39">
        <v>0</v>
      </c>
      <c r="L31" s="205">
        <v>0</v>
      </c>
      <c r="M31" s="39">
        <v>0</v>
      </c>
    </row>
    <row r="32" spans="1:13" s="82" customFormat="1" ht="15.75" customHeight="1">
      <c r="A32" s="370"/>
      <c r="B32" s="371"/>
      <c r="C32" s="67">
        <v>25</v>
      </c>
      <c r="D32" s="67" t="s">
        <v>468</v>
      </c>
      <c r="E32" s="39">
        <v>5</v>
      </c>
      <c r="F32" s="39">
        <v>8</v>
      </c>
      <c r="G32" s="39">
        <f>SUM(E32:F32)</f>
        <v>13</v>
      </c>
      <c r="H32" s="103">
        <f>ROUNDDOWN((F32/G32),3)</f>
        <v>0.615</v>
      </c>
      <c r="I32" s="39">
        <v>2</v>
      </c>
      <c r="J32" s="39">
        <v>0</v>
      </c>
      <c r="K32" s="39">
        <v>0</v>
      </c>
      <c r="L32" s="205">
        <v>0</v>
      </c>
      <c r="M32" s="39">
        <v>1</v>
      </c>
    </row>
    <row r="33" spans="1:13" s="82" customFormat="1" ht="15.75" customHeight="1">
      <c r="A33" s="370"/>
      <c r="B33" s="371"/>
      <c r="C33" s="67">
        <v>26</v>
      </c>
      <c r="D33" s="76" t="s">
        <v>362</v>
      </c>
      <c r="E33" s="39">
        <v>0</v>
      </c>
      <c r="F33" s="39">
        <v>5</v>
      </c>
      <c r="G33" s="39">
        <f>SUM(E33:F33)</f>
        <v>5</v>
      </c>
      <c r="H33" s="103">
        <f>ROUNDDOWN((F33/G33),3)</f>
        <v>1</v>
      </c>
      <c r="I33" s="39">
        <v>3</v>
      </c>
      <c r="J33" s="39">
        <v>0</v>
      </c>
      <c r="K33" s="39">
        <v>1</v>
      </c>
      <c r="L33" s="205">
        <v>0</v>
      </c>
      <c r="M33" s="39"/>
    </row>
    <row r="34" spans="1:13" s="82" customFormat="1" ht="15.75" customHeight="1">
      <c r="A34" s="370"/>
      <c r="B34" s="371"/>
      <c r="C34" s="67">
        <v>27</v>
      </c>
      <c r="D34" s="67" t="s">
        <v>485</v>
      </c>
      <c r="E34" s="39">
        <v>8</v>
      </c>
      <c r="F34" s="39">
        <v>8</v>
      </c>
      <c r="G34" s="39">
        <f>SUM(E34:F34)</f>
        <v>16</v>
      </c>
      <c r="H34" s="103">
        <f>ROUNDDOWN((F34/G34),3)</f>
        <v>0.5</v>
      </c>
      <c r="I34" s="39">
        <v>3</v>
      </c>
      <c r="J34" s="39">
        <v>0</v>
      </c>
      <c r="K34" s="39">
        <v>1</v>
      </c>
      <c r="L34" s="39">
        <v>0</v>
      </c>
      <c r="M34" s="39">
        <v>0</v>
      </c>
    </row>
    <row r="35" spans="1:13" s="82" customFormat="1" ht="15.75" customHeight="1">
      <c r="A35" s="370"/>
      <c r="B35" s="371"/>
      <c r="C35" s="67">
        <v>28</v>
      </c>
      <c r="D35" s="67" t="s">
        <v>371</v>
      </c>
      <c r="E35" s="39">
        <v>0</v>
      </c>
      <c r="F35" s="39">
        <v>4</v>
      </c>
      <c r="G35" s="39">
        <f>SUM(E35:F35)</f>
        <v>4</v>
      </c>
      <c r="H35" s="103">
        <f>ROUNDDOWN((F35/G35),3)</f>
        <v>1</v>
      </c>
      <c r="I35" s="39">
        <v>0</v>
      </c>
      <c r="J35" s="39"/>
      <c r="K35" s="39"/>
      <c r="L35" s="205"/>
      <c r="M35" s="39">
        <v>0</v>
      </c>
    </row>
    <row r="36" spans="1:13" s="82" customFormat="1" ht="15.75" customHeight="1">
      <c r="A36" s="370"/>
      <c r="B36" s="371"/>
      <c r="C36" s="366" t="s">
        <v>692</v>
      </c>
      <c r="D36" s="367"/>
      <c r="E36" s="43">
        <f>SUM(E31:E35)</f>
        <v>18</v>
      </c>
      <c r="F36" s="43">
        <f>SUM(F31:F35)</f>
        <v>32</v>
      </c>
      <c r="G36" s="43">
        <f>SUM(G31:G35)</f>
        <v>50</v>
      </c>
      <c r="H36" s="103">
        <f>ROUNDDOWN((F36/G36),3)</f>
        <v>0.64</v>
      </c>
      <c r="I36" s="43">
        <f>SUM(I31:I35)</f>
        <v>9</v>
      </c>
      <c r="J36" s="43">
        <f>SUM(J31:J35)</f>
        <v>0</v>
      </c>
      <c r="K36" s="43">
        <f>SUM(K31:K35)</f>
        <v>2</v>
      </c>
      <c r="L36" s="43">
        <f>SUM(L31:L35)</f>
        <v>0</v>
      </c>
      <c r="M36" s="43">
        <f>SUM(M31:M35)</f>
        <v>1</v>
      </c>
    </row>
    <row r="37" spans="1:13" s="82" customFormat="1" ht="15.75" customHeight="1">
      <c r="A37" s="370"/>
      <c r="B37" s="371" t="s">
        <v>341</v>
      </c>
      <c r="C37" s="67">
        <v>29</v>
      </c>
      <c r="D37" s="67" t="s">
        <v>391</v>
      </c>
      <c r="E37" s="39">
        <v>2</v>
      </c>
      <c r="F37" s="39">
        <v>12</v>
      </c>
      <c r="G37" s="39">
        <f>SUM(E37:F37)</f>
        <v>14</v>
      </c>
      <c r="H37" s="103">
        <f>ROUNDDOWN((F37/G37),3)</f>
        <v>0.857</v>
      </c>
      <c r="I37" s="39">
        <v>1</v>
      </c>
      <c r="J37" s="39">
        <v>0</v>
      </c>
      <c r="K37" s="39">
        <v>0</v>
      </c>
      <c r="L37" s="205">
        <v>0</v>
      </c>
      <c r="M37" s="39">
        <v>0</v>
      </c>
    </row>
    <row r="38" spans="1:13" s="82" customFormat="1" ht="15.75" customHeight="1">
      <c r="A38" s="370"/>
      <c r="B38" s="371"/>
      <c r="C38" s="67">
        <v>30</v>
      </c>
      <c r="D38" s="67" t="s">
        <v>354</v>
      </c>
      <c r="E38" s="39">
        <v>2</v>
      </c>
      <c r="F38" s="39">
        <v>8</v>
      </c>
      <c r="G38" s="39">
        <f>SUM(E38:F38)</f>
        <v>10</v>
      </c>
      <c r="H38" s="103">
        <f>ROUNDDOWN((F38/G38),3)</f>
        <v>0.8</v>
      </c>
      <c r="I38" s="39">
        <v>10</v>
      </c>
      <c r="J38" s="39">
        <v>0</v>
      </c>
      <c r="K38" s="39">
        <v>0</v>
      </c>
      <c r="L38" s="205">
        <v>0</v>
      </c>
      <c r="M38" s="39">
        <v>2</v>
      </c>
    </row>
    <row r="39" spans="1:13" s="82" customFormat="1" ht="15.75" customHeight="1">
      <c r="A39" s="370"/>
      <c r="B39" s="371"/>
      <c r="C39" s="67">
        <v>31</v>
      </c>
      <c r="D39" s="67" t="s">
        <v>406</v>
      </c>
      <c r="E39" s="39">
        <v>5</v>
      </c>
      <c r="F39" s="39">
        <v>0</v>
      </c>
      <c r="G39" s="39">
        <f>SUM(E39:F39)</f>
        <v>5</v>
      </c>
      <c r="H39" s="103">
        <f>ROUNDDOWN((F39/G39),3)</f>
        <v>0</v>
      </c>
      <c r="I39" s="39">
        <v>0</v>
      </c>
      <c r="J39" s="39">
        <v>0</v>
      </c>
      <c r="K39" s="39">
        <v>0</v>
      </c>
      <c r="L39" s="205">
        <v>0</v>
      </c>
      <c r="M39" s="39">
        <v>0</v>
      </c>
    </row>
    <row r="40" spans="1:13" s="82" customFormat="1" ht="15.75" customHeight="1">
      <c r="A40" s="370"/>
      <c r="B40" s="371"/>
      <c r="C40" s="67">
        <v>32</v>
      </c>
      <c r="D40" s="67" t="s">
        <v>649</v>
      </c>
      <c r="E40" s="39">
        <v>2</v>
      </c>
      <c r="F40" s="39">
        <v>6</v>
      </c>
      <c r="G40" s="39">
        <f>SUM(E40:F40)</f>
        <v>8</v>
      </c>
      <c r="H40" s="103">
        <f>ROUNDDOWN((F40/G40),3)</f>
        <v>0.75</v>
      </c>
      <c r="I40" s="39">
        <v>7</v>
      </c>
      <c r="J40" s="39">
        <v>0</v>
      </c>
      <c r="K40" s="39">
        <v>0</v>
      </c>
      <c r="L40" s="205">
        <v>0</v>
      </c>
      <c r="M40" s="39">
        <v>0</v>
      </c>
    </row>
    <row r="41" spans="1:13" s="82" customFormat="1" ht="15.75" customHeight="1">
      <c r="A41" s="370"/>
      <c r="B41" s="371"/>
      <c r="C41" s="67">
        <v>33</v>
      </c>
      <c r="D41" s="67" t="s">
        <v>339</v>
      </c>
      <c r="E41" s="39">
        <v>5</v>
      </c>
      <c r="F41" s="39">
        <v>8</v>
      </c>
      <c r="G41" s="39">
        <f>SUM(E41:F41)</f>
        <v>13</v>
      </c>
      <c r="H41" s="103">
        <f>ROUNDDOWN((F41/G41),3)</f>
        <v>0.615</v>
      </c>
      <c r="I41" s="39">
        <v>0</v>
      </c>
      <c r="J41" s="39">
        <v>0</v>
      </c>
      <c r="K41" s="39">
        <v>0</v>
      </c>
      <c r="L41" s="205">
        <v>0</v>
      </c>
      <c r="M41" s="39">
        <v>1</v>
      </c>
    </row>
    <row r="42" spans="1:13" s="82" customFormat="1" ht="15.75" customHeight="1">
      <c r="A42" s="370"/>
      <c r="B42" s="371"/>
      <c r="C42" s="366" t="s">
        <v>692</v>
      </c>
      <c r="D42" s="367"/>
      <c r="E42" s="43">
        <f>SUM(E37:E41)</f>
        <v>16</v>
      </c>
      <c r="F42" s="43">
        <f>SUM(F37:F41)</f>
        <v>34</v>
      </c>
      <c r="G42" s="43">
        <f>SUM(G37:G41)</f>
        <v>50</v>
      </c>
      <c r="H42" s="103">
        <f>ROUNDDOWN((F42/G42),3)</f>
        <v>0.68</v>
      </c>
      <c r="I42" s="43">
        <f>SUM(I37:I41)</f>
        <v>18</v>
      </c>
      <c r="J42" s="43">
        <f>SUM(J37:J41)</f>
        <v>0</v>
      </c>
      <c r="K42" s="43">
        <f>SUM(K37:K41)</f>
        <v>0</v>
      </c>
      <c r="L42" s="43">
        <f>SUM(L37:L41)</f>
        <v>0</v>
      </c>
      <c r="M42" s="43">
        <f>SUM(M37:M41)</f>
        <v>3</v>
      </c>
    </row>
    <row r="43" spans="1:13" s="82" customFormat="1" ht="15.75" customHeight="1">
      <c r="A43" s="370"/>
      <c r="B43" s="371" t="s">
        <v>396</v>
      </c>
      <c r="C43" s="67">
        <v>34</v>
      </c>
      <c r="D43" s="67" t="s">
        <v>634</v>
      </c>
      <c r="E43" s="39">
        <v>0</v>
      </c>
      <c r="F43" s="39">
        <v>0</v>
      </c>
      <c r="G43" s="39">
        <f>SUM(E43:F43)</f>
        <v>0</v>
      </c>
      <c r="H43" s="103"/>
      <c r="I43" s="39">
        <v>0</v>
      </c>
      <c r="J43" s="39">
        <v>0</v>
      </c>
      <c r="K43" s="39">
        <v>0</v>
      </c>
      <c r="L43" s="205">
        <v>0</v>
      </c>
      <c r="M43" s="39">
        <v>0</v>
      </c>
    </row>
    <row r="44" spans="1:13" s="82" customFormat="1" ht="15.75" customHeight="1">
      <c r="A44" s="370"/>
      <c r="B44" s="371"/>
      <c r="C44" s="67">
        <v>35</v>
      </c>
      <c r="D44" s="67" t="s">
        <v>456</v>
      </c>
      <c r="E44" s="39">
        <v>0</v>
      </c>
      <c r="F44" s="39">
        <v>0</v>
      </c>
      <c r="G44" s="39">
        <f>SUM(E44:F44)</f>
        <v>0</v>
      </c>
      <c r="H44" s="103"/>
      <c r="I44" s="39">
        <v>0</v>
      </c>
      <c r="J44" s="39"/>
      <c r="K44" s="39"/>
      <c r="L44" s="39"/>
      <c r="M44" s="39"/>
    </row>
    <row r="45" spans="1:13" s="82" customFormat="1" ht="15.75" customHeight="1">
      <c r="A45" s="370"/>
      <c r="B45" s="371"/>
      <c r="C45" s="67">
        <v>36</v>
      </c>
      <c r="D45" s="67" t="s">
        <v>481</v>
      </c>
      <c r="E45" s="39">
        <v>2</v>
      </c>
      <c r="F45" s="39">
        <v>6</v>
      </c>
      <c r="G45" s="39">
        <f>SUM(E45:F45)</f>
        <v>8</v>
      </c>
      <c r="H45" s="103">
        <f>ROUNDDOWN((F45/G45),3)</f>
        <v>0.75</v>
      </c>
      <c r="I45" s="39">
        <v>5</v>
      </c>
      <c r="J45" s="39">
        <v>1</v>
      </c>
      <c r="K45" s="39">
        <v>1</v>
      </c>
      <c r="L45" s="39">
        <v>0</v>
      </c>
      <c r="M45" s="39">
        <v>1</v>
      </c>
    </row>
    <row r="46" spans="1:13" s="82" customFormat="1" ht="15.75" customHeight="1">
      <c r="A46" s="370"/>
      <c r="B46" s="371"/>
      <c r="C46" s="67">
        <v>37</v>
      </c>
      <c r="D46" s="67" t="s">
        <v>463</v>
      </c>
      <c r="E46" s="39">
        <v>5</v>
      </c>
      <c r="F46" s="39">
        <v>3</v>
      </c>
      <c r="G46" s="39">
        <f>SUM(E46:F46)</f>
        <v>8</v>
      </c>
      <c r="H46" s="103">
        <f>ROUNDDOWN((F46/G46),3)</f>
        <v>0.375</v>
      </c>
      <c r="I46" s="39">
        <v>2</v>
      </c>
      <c r="J46" s="39">
        <v>0</v>
      </c>
      <c r="K46" s="39">
        <v>1</v>
      </c>
      <c r="L46" s="39">
        <v>0</v>
      </c>
      <c r="M46" s="39">
        <v>2</v>
      </c>
    </row>
    <row r="47" spans="1:13" s="82" customFormat="1" ht="15.75" customHeight="1">
      <c r="A47" s="370"/>
      <c r="B47" s="371"/>
      <c r="C47" s="67">
        <v>38</v>
      </c>
      <c r="D47" s="67" t="s">
        <v>531</v>
      </c>
      <c r="E47" s="39">
        <v>0</v>
      </c>
      <c r="F47" s="39">
        <v>0</v>
      </c>
      <c r="G47" s="39">
        <f>SUM(E47:F47)</f>
        <v>0</v>
      </c>
      <c r="H47" s="103"/>
      <c r="I47" s="39">
        <v>0</v>
      </c>
      <c r="J47" s="39"/>
      <c r="K47" s="39"/>
      <c r="L47" s="205"/>
      <c r="M47" s="39"/>
    </row>
    <row r="48" spans="1:13" s="82" customFormat="1" ht="15.75" customHeight="1">
      <c r="A48" s="370"/>
      <c r="B48" s="371"/>
      <c r="C48" s="366" t="s">
        <v>692</v>
      </c>
      <c r="D48" s="367"/>
      <c r="E48" s="43">
        <f>SUM(E43:E47)</f>
        <v>7</v>
      </c>
      <c r="F48" s="43">
        <f>SUM(F43:F47)</f>
        <v>9</v>
      </c>
      <c r="G48" s="43">
        <f>SUM(G43:G47)</f>
        <v>16</v>
      </c>
      <c r="H48" s="103">
        <f>ROUNDDOWN((F48/G48),3)</f>
        <v>0.562</v>
      </c>
      <c r="I48" s="43">
        <f>SUM(I43:I47)</f>
        <v>7</v>
      </c>
      <c r="J48" s="43">
        <f>SUM(J43:J47)</f>
        <v>1</v>
      </c>
      <c r="K48" s="43">
        <f>SUM(K43:K47)</f>
        <v>2</v>
      </c>
      <c r="L48" s="43">
        <f>SUM(L43:L47)</f>
        <v>0</v>
      </c>
      <c r="M48" s="43">
        <f>SUM(M43:M47)</f>
        <v>3</v>
      </c>
    </row>
    <row r="49" spans="1:13" s="82" customFormat="1" ht="15.75" customHeight="1">
      <c r="A49" s="370"/>
      <c r="B49" s="368" t="s">
        <v>486</v>
      </c>
      <c r="C49" s="368"/>
      <c r="D49" s="369"/>
      <c r="E49" s="43">
        <f>E42+E48+E30</f>
        <v>45</v>
      </c>
      <c r="F49" s="43">
        <f>F42+F48+F30</f>
        <v>82</v>
      </c>
      <c r="G49" s="43">
        <f>G42+G48+G30</f>
        <v>127</v>
      </c>
      <c r="H49" s="103">
        <f>ROUNDDOWN((F49/G49),3)</f>
        <v>0.645</v>
      </c>
      <c r="I49" s="43">
        <f>I42+I48+I30</f>
        <v>43</v>
      </c>
      <c r="J49" s="43">
        <f>J42+J48+J30</f>
        <v>1</v>
      </c>
      <c r="K49" s="43">
        <f>K42+K48+K30</f>
        <v>3</v>
      </c>
      <c r="L49" s="43">
        <f>L42+L48+L30</f>
        <v>0</v>
      </c>
      <c r="M49" s="43">
        <f>M42+M48+M30</f>
        <v>7</v>
      </c>
    </row>
    <row r="50" spans="1:13" s="82" customFormat="1" ht="15" customHeight="1">
      <c r="A50" s="370" t="s">
        <v>755</v>
      </c>
      <c r="B50" s="371" t="s">
        <v>381</v>
      </c>
      <c r="C50" s="67">
        <v>39</v>
      </c>
      <c r="D50" s="67" t="s">
        <v>323</v>
      </c>
      <c r="E50" s="43">
        <v>1</v>
      </c>
      <c r="F50" s="43">
        <v>2</v>
      </c>
      <c r="G50" s="39">
        <f>SUM(E50:F50)</f>
        <v>3</v>
      </c>
      <c r="H50" s="103">
        <f>ROUNDDOWN((F50/G50),3)</f>
        <v>0.666</v>
      </c>
      <c r="I50" s="43">
        <v>0</v>
      </c>
      <c r="J50" s="43">
        <v>0</v>
      </c>
      <c r="K50" s="43">
        <v>0</v>
      </c>
      <c r="L50" s="43">
        <v>0</v>
      </c>
      <c r="M50" s="43">
        <v>0</v>
      </c>
    </row>
    <row r="51" spans="1:13" s="82" customFormat="1" ht="15.75" customHeight="1">
      <c r="A51" s="370"/>
      <c r="B51" s="371"/>
      <c r="C51" s="67">
        <v>40</v>
      </c>
      <c r="D51" s="67" t="s">
        <v>372</v>
      </c>
      <c r="E51" s="39">
        <v>4</v>
      </c>
      <c r="F51" s="39">
        <v>4</v>
      </c>
      <c r="G51" s="39">
        <f>SUM(E51:F51)</f>
        <v>8</v>
      </c>
      <c r="H51" s="103">
        <f>ROUNDDOWN((F51/G51),3)</f>
        <v>0.5</v>
      </c>
      <c r="I51" s="39">
        <v>4</v>
      </c>
      <c r="J51" s="39">
        <v>0</v>
      </c>
      <c r="K51" s="39">
        <v>0</v>
      </c>
      <c r="L51" s="43">
        <v>0</v>
      </c>
      <c r="M51" s="39">
        <v>0</v>
      </c>
    </row>
    <row r="52" spans="1:13" s="82" customFormat="1" ht="15.75" customHeight="1">
      <c r="A52" s="370"/>
      <c r="B52" s="371"/>
      <c r="C52" s="67">
        <v>41</v>
      </c>
      <c r="D52" s="67" t="s">
        <v>376</v>
      </c>
      <c r="E52" s="39">
        <v>2</v>
      </c>
      <c r="F52" s="39">
        <v>8</v>
      </c>
      <c r="G52" s="39">
        <f>SUM(E52:F52)</f>
        <v>10</v>
      </c>
      <c r="H52" s="103">
        <f>ROUNDDOWN((F52/G52),3)</f>
        <v>0.8</v>
      </c>
      <c r="I52" s="39">
        <v>0</v>
      </c>
      <c r="J52" s="39">
        <v>0</v>
      </c>
      <c r="K52" s="39">
        <v>1</v>
      </c>
      <c r="L52" s="205">
        <v>0</v>
      </c>
      <c r="M52" s="39">
        <v>0</v>
      </c>
    </row>
    <row r="53" spans="1:13" s="82" customFormat="1" ht="15.75" customHeight="1">
      <c r="A53" s="370"/>
      <c r="B53" s="371"/>
      <c r="C53" s="67">
        <v>42</v>
      </c>
      <c r="D53" s="67" t="s">
        <v>423</v>
      </c>
      <c r="E53" s="39">
        <v>6</v>
      </c>
      <c r="F53" s="39">
        <v>1</v>
      </c>
      <c r="G53" s="39">
        <f>SUM(E53:F53)</f>
        <v>7</v>
      </c>
      <c r="H53" s="103">
        <f>ROUNDDOWN((F53/G53),3)</f>
        <v>0.142</v>
      </c>
      <c r="I53" s="39">
        <v>0</v>
      </c>
      <c r="J53" s="39">
        <v>0</v>
      </c>
      <c r="K53" s="39">
        <v>0</v>
      </c>
      <c r="L53" s="205">
        <v>0</v>
      </c>
      <c r="M53" s="39">
        <v>2</v>
      </c>
    </row>
    <row r="54" spans="1:13" s="82" customFormat="1" ht="15.75" customHeight="1">
      <c r="A54" s="370"/>
      <c r="B54" s="371"/>
      <c r="C54" s="67">
        <v>43</v>
      </c>
      <c r="D54" s="67" t="s">
        <v>374</v>
      </c>
      <c r="E54" s="39">
        <v>3</v>
      </c>
      <c r="F54" s="39">
        <v>7</v>
      </c>
      <c r="G54" s="39">
        <f>SUM(E54:F54)</f>
        <v>10</v>
      </c>
      <c r="H54" s="103">
        <f>ROUNDDOWN((F54/G54),3)</f>
        <v>0.7</v>
      </c>
      <c r="I54" s="39">
        <v>0</v>
      </c>
      <c r="J54" s="39">
        <v>0</v>
      </c>
      <c r="K54" s="39">
        <v>0</v>
      </c>
      <c r="L54" s="205">
        <v>0</v>
      </c>
      <c r="M54" s="39">
        <v>1</v>
      </c>
    </row>
    <row r="55" spans="1:13" s="82" customFormat="1" ht="15.75" customHeight="1">
      <c r="A55" s="370"/>
      <c r="B55" s="371"/>
      <c r="C55" s="366" t="s">
        <v>692</v>
      </c>
      <c r="D55" s="375"/>
      <c r="E55" s="39">
        <f>SUM(E50:E54)</f>
        <v>16</v>
      </c>
      <c r="F55" s="39">
        <f>SUM(F50:F54)</f>
        <v>22</v>
      </c>
      <c r="G55" s="39">
        <f>SUM(G50:G54)</f>
        <v>38</v>
      </c>
      <c r="H55" s="103">
        <f>ROUNDDOWN((F55/G55),3)</f>
        <v>0.578</v>
      </c>
      <c r="I55" s="39">
        <f>SUM(I50:I54)</f>
        <v>4</v>
      </c>
      <c r="J55" s="39">
        <f>SUM(J50:J54)</f>
        <v>0</v>
      </c>
      <c r="K55" s="39">
        <f>SUM(K50:K54)</f>
        <v>1</v>
      </c>
      <c r="L55" s="39">
        <f>SUM(L50:L54)</f>
        <v>0</v>
      </c>
      <c r="M55" s="39">
        <f>SUM(M50:M54)</f>
        <v>3</v>
      </c>
    </row>
    <row r="56" spans="1:13" s="82" customFormat="1" ht="15.75" customHeight="1">
      <c r="A56" s="370"/>
      <c r="B56" s="371" t="s">
        <v>358</v>
      </c>
      <c r="C56" s="67">
        <v>44</v>
      </c>
      <c r="D56" s="43" t="s">
        <v>347</v>
      </c>
      <c r="E56" s="39">
        <v>2</v>
      </c>
      <c r="F56" s="39">
        <v>2</v>
      </c>
      <c r="G56" s="39">
        <f>SUM(E56:F56)</f>
        <v>4</v>
      </c>
      <c r="H56" s="103">
        <f>ROUNDDOWN((F56/G56),3)</f>
        <v>0.5</v>
      </c>
      <c r="I56" s="39">
        <v>4</v>
      </c>
      <c r="J56" s="39">
        <v>0</v>
      </c>
      <c r="K56" s="39">
        <v>0</v>
      </c>
      <c r="L56" s="205">
        <v>0</v>
      </c>
      <c r="M56" s="39">
        <v>0</v>
      </c>
    </row>
    <row r="57" spans="1:13" s="82" customFormat="1" ht="15.75" customHeight="1">
      <c r="A57" s="370"/>
      <c r="B57" s="371"/>
      <c r="C57" s="67">
        <v>45</v>
      </c>
      <c r="D57" s="67" t="s">
        <v>642</v>
      </c>
      <c r="E57" s="39">
        <v>1</v>
      </c>
      <c r="F57" s="39">
        <v>5</v>
      </c>
      <c r="G57" s="39">
        <f>SUM(E57:F57)</f>
        <v>6</v>
      </c>
      <c r="H57" s="103">
        <f>ROUNDDOWN((F57/G57),3)</f>
        <v>0.833</v>
      </c>
      <c r="I57" s="39">
        <v>4</v>
      </c>
      <c r="J57" s="39">
        <v>0</v>
      </c>
      <c r="K57" s="39">
        <v>0</v>
      </c>
      <c r="L57" s="205">
        <v>0</v>
      </c>
      <c r="M57" s="39">
        <v>0</v>
      </c>
    </row>
    <row r="58" spans="1:13" s="82" customFormat="1" ht="15.75" customHeight="1">
      <c r="A58" s="370"/>
      <c r="B58" s="371"/>
      <c r="C58" s="67">
        <v>46</v>
      </c>
      <c r="D58" s="67" t="s">
        <v>449</v>
      </c>
      <c r="E58" s="39">
        <v>2</v>
      </c>
      <c r="F58" s="39">
        <v>6</v>
      </c>
      <c r="G58" s="39">
        <f>SUM(E58:F58)</f>
        <v>8</v>
      </c>
      <c r="H58" s="103">
        <f>ROUNDDOWN((F58/G58),3)</f>
        <v>0.75</v>
      </c>
      <c r="I58" s="39">
        <v>8</v>
      </c>
      <c r="J58" s="39">
        <v>0</v>
      </c>
      <c r="K58" s="39">
        <v>0</v>
      </c>
      <c r="L58" s="205">
        <v>0</v>
      </c>
      <c r="M58" s="39">
        <v>0</v>
      </c>
    </row>
    <row r="59" spans="1:13" s="82" customFormat="1" ht="15.75" customHeight="1">
      <c r="A59" s="370"/>
      <c r="B59" s="371"/>
      <c r="C59" s="67">
        <v>47</v>
      </c>
      <c r="D59" s="67" t="s">
        <v>370</v>
      </c>
      <c r="E59" s="39">
        <v>6</v>
      </c>
      <c r="F59" s="39">
        <v>3</v>
      </c>
      <c r="G59" s="39">
        <f>SUM(E59:F59)</f>
        <v>9</v>
      </c>
      <c r="H59" s="103">
        <f>ROUNDDOWN((F59/G59),3)</f>
        <v>0.333</v>
      </c>
      <c r="I59" s="39">
        <v>0</v>
      </c>
      <c r="J59" s="39">
        <v>0</v>
      </c>
      <c r="K59" s="39">
        <v>1</v>
      </c>
      <c r="L59" s="205">
        <v>0</v>
      </c>
      <c r="M59" s="39">
        <v>0</v>
      </c>
    </row>
    <row r="60" spans="1:13" s="82" customFormat="1" ht="15.75" customHeight="1">
      <c r="A60" s="370"/>
      <c r="B60" s="371"/>
      <c r="C60" s="67">
        <v>48</v>
      </c>
      <c r="D60" s="67" t="s">
        <v>390</v>
      </c>
      <c r="E60" s="39">
        <v>1</v>
      </c>
      <c r="F60" s="39">
        <v>2</v>
      </c>
      <c r="G60" s="39">
        <f>SUM(E60:F60)</f>
        <v>3</v>
      </c>
      <c r="H60" s="103">
        <f>ROUNDDOWN((F60/G60),3)</f>
        <v>0.666</v>
      </c>
      <c r="I60" s="39">
        <v>1</v>
      </c>
      <c r="J60" s="39">
        <v>0</v>
      </c>
      <c r="K60" s="39">
        <v>0</v>
      </c>
      <c r="L60" s="205">
        <v>0</v>
      </c>
      <c r="M60" s="39">
        <v>0</v>
      </c>
    </row>
    <row r="61" spans="1:13" s="82" customFormat="1" ht="15.75" customHeight="1">
      <c r="A61" s="370"/>
      <c r="B61" s="371"/>
      <c r="C61" s="67">
        <v>49</v>
      </c>
      <c r="D61" s="67" t="s">
        <v>397</v>
      </c>
      <c r="E61" s="43">
        <v>1</v>
      </c>
      <c r="F61" s="43">
        <v>7</v>
      </c>
      <c r="G61" s="39">
        <f>SUM(E61:F61)</f>
        <v>8</v>
      </c>
      <c r="H61" s="103">
        <f>ROUNDDOWN((F61/G61),3)</f>
        <v>0.875</v>
      </c>
      <c r="I61" s="43">
        <v>5</v>
      </c>
      <c r="J61" s="43">
        <v>0</v>
      </c>
      <c r="K61" s="43">
        <v>0</v>
      </c>
      <c r="L61" s="43">
        <v>0</v>
      </c>
      <c r="M61" s="43">
        <v>1</v>
      </c>
    </row>
    <row r="62" spans="1:13" s="82" customFormat="1" ht="15.75" customHeight="1">
      <c r="A62" s="370"/>
      <c r="B62" s="371"/>
      <c r="C62" s="366" t="s">
        <v>692</v>
      </c>
      <c r="D62" s="367"/>
      <c r="E62" s="39">
        <f>SUM(E56:E61)</f>
        <v>13</v>
      </c>
      <c r="F62" s="39">
        <f>SUM(F56:F61)</f>
        <v>25</v>
      </c>
      <c r="G62" s="39">
        <f>SUM(G56:G61)</f>
        <v>38</v>
      </c>
      <c r="H62" s="103">
        <f>ROUNDDOWN((F62/G62),3)</f>
        <v>0.657</v>
      </c>
      <c r="I62" s="39">
        <f>SUM(I56:I61)</f>
        <v>22</v>
      </c>
      <c r="J62" s="39">
        <f>SUM(J56:J61)</f>
        <v>0</v>
      </c>
      <c r="K62" s="39">
        <f>SUM(K56:K61)</f>
        <v>1</v>
      </c>
      <c r="L62" s="39">
        <f>SUM(L56:L61)</f>
        <v>0</v>
      </c>
      <c r="M62" s="39">
        <f>SUM(M56:M61)</f>
        <v>1</v>
      </c>
    </row>
    <row r="63" spans="1:13" s="82" customFormat="1" ht="15.75" customHeight="1">
      <c r="A63" s="370"/>
      <c r="B63" s="371" t="s">
        <v>341</v>
      </c>
      <c r="C63" s="67">
        <v>50</v>
      </c>
      <c r="D63" s="67" t="s">
        <v>467</v>
      </c>
      <c r="E63" s="39">
        <v>3</v>
      </c>
      <c r="F63" s="39">
        <v>8</v>
      </c>
      <c r="G63" s="39">
        <f>SUM(E63:F63)</f>
        <v>11</v>
      </c>
      <c r="H63" s="103">
        <f>ROUNDDOWN((F63/G63),3)</f>
        <v>0.727</v>
      </c>
      <c r="I63" s="39">
        <v>8</v>
      </c>
      <c r="J63" s="39">
        <v>0</v>
      </c>
      <c r="K63" s="39">
        <v>0</v>
      </c>
      <c r="L63" s="205">
        <v>0</v>
      </c>
      <c r="M63" s="39">
        <v>0</v>
      </c>
    </row>
    <row r="64" spans="1:13" s="82" customFormat="1" ht="15.75" customHeight="1">
      <c r="A64" s="370"/>
      <c r="B64" s="371"/>
      <c r="C64" s="67">
        <v>51</v>
      </c>
      <c r="D64" s="67" t="s">
        <v>509</v>
      </c>
      <c r="E64" s="39">
        <v>3</v>
      </c>
      <c r="F64" s="39">
        <v>3</v>
      </c>
      <c r="G64" s="39">
        <f>SUM(E64:F64)</f>
        <v>6</v>
      </c>
      <c r="H64" s="103">
        <f>ROUNDDOWN((F64/G64),3)</f>
        <v>0.5</v>
      </c>
      <c r="I64" s="39">
        <v>3</v>
      </c>
      <c r="J64" s="39">
        <v>0</v>
      </c>
      <c r="K64" s="39">
        <v>0</v>
      </c>
      <c r="L64" s="205">
        <v>0</v>
      </c>
      <c r="M64" s="39">
        <v>0</v>
      </c>
    </row>
    <row r="65" spans="1:13" s="82" customFormat="1" ht="15.75" customHeight="1">
      <c r="A65" s="370"/>
      <c r="B65" s="371"/>
      <c r="C65" s="67">
        <v>52</v>
      </c>
      <c r="D65" s="67" t="s">
        <v>484</v>
      </c>
      <c r="E65" s="39">
        <v>1</v>
      </c>
      <c r="F65" s="39">
        <v>0</v>
      </c>
      <c r="G65" s="39">
        <f>SUM(E65:F65)</f>
        <v>1</v>
      </c>
      <c r="H65" s="103">
        <f>ROUNDDOWN((F65/G65),3)</f>
        <v>0</v>
      </c>
      <c r="I65" s="39">
        <v>0</v>
      </c>
      <c r="J65" s="39">
        <v>0</v>
      </c>
      <c r="K65" s="39">
        <v>0</v>
      </c>
      <c r="L65" s="205">
        <v>0</v>
      </c>
      <c r="M65" s="39">
        <v>0</v>
      </c>
    </row>
    <row r="66" spans="1:13" s="82" customFormat="1" ht="15.75" customHeight="1">
      <c r="A66" s="370"/>
      <c r="B66" s="371"/>
      <c r="C66" s="67">
        <v>53</v>
      </c>
      <c r="D66" s="67" t="s">
        <v>474</v>
      </c>
      <c r="E66" s="39">
        <v>0</v>
      </c>
      <c r="F66" s="39">
        <v>9</v>
      </c>
      <c r="G66" s="39">
        <f>SUM(E66:F66)</f>
        <v>9</v>
      </c>
      <c r="H66" s="103">
        <f>ROUNDDOWN((F66/G66),3)</f>
        <v>1</v>
      </c>
      <c r="I66" s="39">
        <v>2</v>
      </c>
      <c r="J66" s="39">
        <v>0</v>
      </c>
      <c r="K66" s="39">
        <v>0</v>
      </c>
      <c r="L66" s="205">
        <v>0</v>
      </c>
      <c r="M66" s="39">
        <v>0</v>
      </c>
    </row>
    <row r="67" spans="1:13" s="82" customFormat="1" ht="15.75" customHeight="1">
      <c r="A67" s="370"/>
      <c r="B67" s="371"/>
      <c r="C67" s="67">
        <v>54</v>
      </c>
      <c r="D67" s="67" t="s">
        <v>439</v>
      </c>
      <c r="E67" s="39">
        <v>1</v>
      </c>
      <c r="F67" s="39">
        <v>2</v>
      </c>
      <c r="G67" s="39">
        <f>SUM(E67:F67)</f>
        <v>3</v>
      </c>
      <c r="H67" s="103">
        <f>ROUNDDOWN((F67/G67),3)</f>
        <v>0.666</v>
      </c>
      <c r="I67" s="39">
        <v>0</v>
      </c>
      <c r="J67" s="39">
        <v>1</v>
      </c>
      <c r="K67" s="39">
        <v>0</v>
      </c>
      <c r="L67" s="205">
        <v>0</v>
      </c>
      <c r="M67" s="39">
        <v>0</v>
      </c>
    </row>
    <row r="68" spans="1:13" s="82" customFormat="1" ht="15.75" customHeight="1">
      <c r="A68" s="370"/>
      <c r="B68" s="371"/>
      <c r="C68" s="67">
        <v>55</v>
      </c>
      <c r="D68" s="67" t="s">
        <v>395</v>
      </c>
      <c r="E68" s="43">
        <v>0</v>
      </c>
      <c r="F68" s="43">
        <v>1</v>
      </c>
      <c r="G68" s="39">
        <f>SUM(E68:F68)</f>
        <v>1</v>
      </c>
      <c r="H68" s="103">
        <f>ROUNDDOWN((F68/G68),3)</f>
        <v>1</v>
      </c>
      <c r="I68" s="43">
        <v>0</v>
      </c>
      <c r="J68" s="43">
        <v>0</v>
      </c>
      <c r="K68" s="43"/>
      <c r="L68" s="43"/>
      <c r="M68" s="43"/>
    </row>
    <row r="69" spans="1:13" s="82" customFormat="1" ht="15.75" customHeight="1">
      <c r="A69" s="370"/>
      <c r="B69" s="371"/>
      <c r="C69" s="366" t="s">
        <v>692</v>
      </c>
      <c r="D69" s="367"/>
      <c r="E69" s="39">
        <f>SUM(E63:E68)</f>
        <v>8</v>
      </c>
      <c r="F69" s="39">
        <f>SUM(F63:F68)</f>
        <v>23</v>
      </c>
      <c r="G69" s="39">
        <f>SUM(G63:G68)</f>
        <v>31</v>
      </c>
      <c r="H69" s="103">
        <f>ROUNDDOWN((F69/G69),3)</f>
        <v>0.741</v>
      </c>
      <c r="I69" s="39">
        <f>SUM(I63:I68)</f>
        <v>13</v>
      </c>
      <c r="J69" s="39">
        <f>SUM(J63:J68)</f>
        <v>1</v>
      </c>
      <c r="K69" s="39">
        <f>SUM(K63:K68)</f>
        <v>0</v>
      </c>
      <c r="L69" s="39">
        <f>SUM(L63:L68)</f>
        <v>0</v>
      </c>
      <c r="M69" s="39">
        <f>SUM(M63:M68)</f>
        <v>0</v>
      </c>
    </row>
    <row r="70" spans="1:13" s="82" customFormat="1" ht="15.75" customHeight="1">
      <c r="A70" s="370"/>
      <c r="B70" s="371" t="s">
        <v>396</v>
      </c>
      <c r="C70" s="67">
        <v>56</v>
      </c>
      <c r="D70" s="67" t="s">
        <v>475</v>
      </c>
      <c r="E70" s="39">
        <v>4</v>
      </c>
      <c r="F70" s="39">
        <v>1</v>
      </c>
      <c r="G70" s="39">
        <f>SUM(E70:F70)</f>
        <v>5</v>
      </c>
      <c r="H70" s="103">
        <f>ROUNDDOWN((F70/G70),3)</f>
        <v>0.2</v>
      </c>
      <c r="I70" s="39">
        <v>1</v>
      </c>
      <c r="J70" s="39">
        <v>0</v>
      </c>
      <c r="K70" s="39">
        <v>1</v>
      </c>
      <c r="L70" s="205">
        <v>0</v>
      </c>
      <c r="M70" s="39">
        <v>0</v>
      </c>
    </row>
    <row r="71" spans="1:13" s="82" customFormat="1" ht="15.75" customHeight="1">
      <c r="A71" s="370"/>
      <c r="B71" s="371"/>
      <c r="C71" s="67">
        <v>57</v>
      </c>
      <c r="D71" s="67" t="s">
        <v>522</v>
      </c>
      <c r="E71" s="39">
        <v>2</v>
      </c>
      <c r="F71" s="39">
        <v>4</v>
      </c>
      <c r="G71" s="39">
        <f>SUM(E71:F71)</f>
        <v>6</v>
      </c>
      <c r="H71" s="103">
        <f>ROUNDDOWN((F71/G71),3)</f>
        <v>0.666</v>
      </c>
      <c r="I71" s="39">
        <v>0</v>
      </c>
      <c r="J71" s="39">
        <v>0</v>
      </c>
      <c r="K71" s="39">
        <v>0</v>
      </c>
      <c r="L71" s="205">
        <v>0</v>
      </c>
      <c r="M71" s="39">
        <v>0</v>
      </c>
    </row>
    <row r="72" spans="1:13" s="82" customFormat="1" ht="15.75" customHeight="1">
      <c r="A72" s="370"/>
      <c r="B72" s="371"/>
      <c r="C72" s="67">
        <v>58</v>
      </c>
      <c r="D72" s="67" t="s">
        <v>380</v>
      </c>
      <c r="E72" s="39">
        <v>3</v>
      </c>
      <c r="F72" s="39">
        <v>4</v>
      </c>
      <c r="G72" s="39">
        <f>SUM(E72:F72)</f>
        <v>7</v>
      </c>
      <c r="H72" s="103">
        <f>ROUNDDOWN((F72/G72),3)</f>
        <v>0.571</v>
      </c>
      <c r="I72" s="39">
        <v>1</v>
      </c>
      <c r="J72" s="39">
        <v>0</v>
      </c>
      <c r="K72" s="39">
        <v>3</v>
      </c>
      <c r="L72" s="205">
        <v>0</v>
      </c>
      <c r="M72" s="39">
        <v>0</v>
      </c>
    </row>
    <row r="73" spans="1:13" s="82" customFormat="1" ht="15.75" customHeight="1">
      <c r="A73" s="370"/>
      <c r="B73" s="371"/>
      <c r="C73" s="67">
        <v>59</v>
      </c>
      <c r="D73" s="67" t="s">
        <v>647</v>
      </c>
      <c r="E73" s="39">
        <v>0</v>
      </c>
      <c r="F73" s="39"/>
      <c r="G73" s="39">
        <f>SUM(E73:F73)</f>
        <v>0</v>
      </c>
      <c r="H73" s="103"/>
      <c r="I73" s="39"/>
      <c r="J73" s="39"/>
      <c r="K73" s="39"/>
      <c r="L73" s="205"/>
      <c r="M73" s="39"/>
    </row>
    <row r="74" spans="1:13" s="82" customFormat="1" ht="15.75" customHeight="1">
      <c r="A74" s="370"/>
      <c r="B74" s="371"/>
      <c r="C74" s="67">
        <v>60</v>
      </c>
      <c r="D74" s="67" t="s">
        <v>497</v>
      </c>
      <c r="E74" s="39">
        <v>0</v>
      </c>
      <c r="F74" s="39">
        <v>0</v>
      </c>
      <c r="G74" s="39">
        <f>SUM(E74:F74)</f>
        <v>0</v>
      </c>
      <c r="H74" s="103"/>
      <c r="I74" s="39">
        <v>0</v>
      </c>
      <c r="J74" s="39">
        <v>0</v>
      </c>
      <c r="K74" s="39"/>
      <c r="L74" s="205"/>
      <c r="M74" s="39"/>
    </row>
    <row r="75" spans="1:13" ht="15.75" customHeight="1">
      <c r="A75" s="370"/>
      <c r="B75" s="371"/>
      <c r="C75" s="67">
        <v>61</v>
      </c>
      <c r="D75" s="67" t="s">
        <v>725</v>
      </c>
      <c r="E75" s="66">
        <v>0</v>
      </c>
      <c r="F75" s="66">
        <v>0</v>
      </c>
      <c r="G75" s="39">
        <f>SUM(E75:F75)</f>
        <v>0</v>
      </c>
      <c r="H75" s="103"/>
      <c r="I75" s="66">
        <v>0</v>
      </c>
      <c r="J75" s="66">
        <v>0</v>
      </c>
      <c r="K75" s="66">
        <v>0</v>
      </c>
      <c r="L75" s="66">
        <v>0</v>
      </c>
      <c r="M75" s="66">
        <v>0</v>
      </c>
    </row>
    <row r="76" spans="1:13" ht="15.75" customHeight="1">
      <c r="A76" s="370"/>
      <c r="B76" s="371"/>
      <c r="C76" s="366" t="s">
        <v>692</v>
      </c>
      <c r="D76" s="367"/>
      <c r="E76" s="66">
        <f>SUM(E70:E75)</f>
        <v>9</v>
      </c>
      <c r="F76" s="66">
        <f>SUM(F70:F75)</f>
        <v>9</v>
      </c>
      <c r="G76" s="66">
        <f>SUM(G70:G75)</f>
        <v>18</v>
      </c>
      <c r="H76" s="103">
        <f>ROUNDDOWN((F76/G76),3)</f>
        <v>0.5</v>
      </c>
      <c r="I76" s="66">
        <f>SUM(I70:I75)</f>
        <v>2</v>
      </c>
      <c r="J76" s="66">
        <f>SUM(J70:J75)</f>
        <v>0</v>
      </c>
      <c r="K76" s="66">
        <f>SUM(K70:K75)</f>
        <v>4</v>
      </c>
      <c r="L76" s="66">
        <f>SUM(L70:L75)</f>
        <v>0</v>
      </c>
      <c r="M76" s="66">
        <f>SUM(M70:M75)</f>
        <v>0</v>
      </c>
    </row>
    <row r="77" spans="1:13" ht="15.75" customHeight="1">
      <c r="A77" s="370"/>
      <c r="B77" s="368" t="s">
        <v>486</v>
      </c>
      <c r="C77" s="368"/>
      <c r="D77" s="369"/>
      <c r="E77" s="39">
        <f>E76+E69+E62+E55</f>
        <v>46</v>
      </c>
      <c r="F77" s="39">
        <f>F76+F69+F62+F55</f>
        <v>79</v>
      </c>
      <c r="G77" s="39">
        <f>G76+G69+G62+G55</f>
        <v>125</v>
      </c>
      <c r="H77" s="103">
        <f>ROUNDDOWN((F77/G77),3)</f>
        <v>0.632</v>
      </c>
      <c r="I77" s="39">
        <f>I76+I69+I62+I55</f>
        <v>41</v>
      </c>
      <c r="J77" s="39">
        <f>J76+J69+J62+J55</f>
        <v>1</v>
      </c>
      <c r="K77" s="39">
        <f>K76+K69+K62+K55</f>
        <v>6</v>
      </c>
      <c r="L77" s="39">
        <f>L76+L69+L62+L55</f>
        <v>0</v>
      </c>
      <c r="M77" s="39">
        <f>M76+M69+M62+M55</f>
        <v>4</v>
      </c>
    </row>
    <row r="78" spans="1:13" ht="15.75" customHeight="1">
      <c r="A78" s="370" t="s">
        <v>757</v>
      </c>
      <c r="B78" s="371" t="s">
        <v>381</v>
      </c>
      <c r="C78" s="67">
        <v>62</v>
      </c>
      <c r="D78" s="67" t="s">
        <v>470</v>
      </c>
      <c r="E78" s="39">
        <v>4</v>
      </c>
      <c r="F78" s="39">
        <v>5</v>
      </c>
      <c r="G78" s="39">
        <f>SUM(E78:F78)</f>
        <v>9</v>
      </c>
      <c r="H78" s="103">
        <f>ROUNDDOWN((F78/G78),3)</f>
        <v>0.555</v>
      </c>
      <c r="I78" s="39">
        <v>4</v>
      </c>
      <c r="J78" s="39">
        <v>1</v>
      </c>
      <c r="K78" s="39">
        <v>2</v>
      </c>
      <c r="L78" s="205">
        <v>0</v>
      </c>
      <c r="M78" s="39">
        <v>3</v>
      </c>
    </row>
    <row r="79" spans="1:13" ht="15.75" customHeight="1">
      <c r="A79" s="370"/>
      <c r="B79" s="371"/>
      <c r="C79" s="67">
        <v>63</v>
      </c>
      <c r="D79" s="67" t="s">
        <v>521</v>
      </c>
      <c r="E79" s="39">
        <v>3</v>
      </c>
      <c r="F79" s="39">
        <v>5</v>
      </c>
      <c r="G79" s="39">
        <f>SUM(E79:F79)</f>
        <v>8</v>
      </c>
      <c r="H79" s="103">
        <f>ROUNDDOWN((F79/G79),3)</f>
        <v>0.625</v>
      </c>
      <c r="I79" s="39">
        <v>0</v>
      </c>
      <c r="J79" s="39">
        <v>0</v>
      </c>
      <c r="K79" s="39">
        <v>0</v>
      </c>
      <c r="L79" s="205">
        <v>0</v>
      </c>
      <c r="M79" s="39">
        <v>1</v>
      </c>
    </row>
    <row r="80" spans="1:13" ht="15.75" customHeight="1">
      <c r="A80" s="370"/>
      <c r="B80" s="371"/>
      <c r="C80" s="67">
        <v>64</v>
      </c>
      <c r="D80" s="67" t="s">
        <v>403</v>
      </c>
      <c r="E80" s="39">
        <v>6</v>
      </c>
      <c r="F80" s="39">
        <v>4</v>
      </c>
      <c r="G80" s="39">
        <f>SUM(E80:F80)</f>
        <v>10</v>
      </c>
      <c r="H80" s="103">
        <f>ROUNDDOWN((F80/G80),3)</f>
        <v>0.4</v>
      </c>
      <c r="I80" s="39">
        <v>2</v>
      </c>
      <c r="J80" s="39">
        <v>0</v>
      </c>
      <c r="K80" s="39">
        <v>0</v>
      </c>
      <c r="L80" s="39">
        <v>0</v>
      </c>
      <c r="M80" s="39">
        <v>1</v>
      </c>
    </row>
    <row r="81" spans="1:13" ht="15.75" customHeight="1">
      <c r="A81" s="370"/>
      <c r="B81" s="371"/>
      <c r="C81" s="67">
        <v>65</v>
      </c>
      <c r="D81" s="67" t="s">
        <v>318</v>
      </c>
      <c r="E81" s="39">
        <v>2</v>
      </c>
      <c r="F81" s="39">
        <v>4</v>
      </c>
      <c r="G81" s="39">
        <f>SUM(E81:F81)</f>
        <v>6</v>
      </c>
      <c r="H81" s="103">
        <f>ROUNDDOWN((F81/G81),3)</f>
        <v>0.666</v>
      </c>
      <c r="I81" s="39">
        <v>0</v>
      </c>
      <c r="J81" s="39">
        <v>0</v>
      </c>
      <c r="K81" s="39">
        <v>1</v>
      </c>
      <c r="L81" s="205">
        <v>0</v>
      </c>
      <c r="M81" s="39">
        <v>0</v>
      </c>
    </row>
    <row r="82" spans="1:13" ht="15.75" customHeight="1">
      <c r="A82" s="370"/>
      <c r="B82" s="371"/>
      <c r="C82" s="67">
        <v>66</v>
      </c>
      <c r="D82" s="79" t="s">
        <v>722</v>
      </c>
      <c r="E82" s="66"/>
      <c r="F82" s="66"/>
      <c r="G82" s="39">
        <f>SUM(E82:F82)</f>
        <v>0</v>
      </c>
      <c r="H82" s="103"/>
      <c r="I82" s="66"/>
      <c r="J82" s="66"/>
      <c r="K82" s="66"/>
      <c r="L82" s="66"/>
      <c r="M82" s="66"/>
    </row>
    <row r="83" spans="1:13" ht="15.75" customHeight="1">
      <c r="A83" s="370"/>
      <c r="B83" s="371"/>
      <c r="C83" s="367" t="s">
        <v>692</v>
      </c>
      <c r="D83" s="373"/>
      <c r="E83" s="39">
        <f>SUM(E78:E82)</f>
        <v>15</v>
      </c>
      <c r="F83" s="39">
        <f>SUM(F78:F82)</f>
        <v>18</v>
      </c>
      <c r="G83" s="39">
        <f>SUM(G78:G82)</f>
        <v>33</v>
      </c>
      <c r="H83" s="103">
        <f>ROUNDDOWN((F83/G83),3)</f>
        <v>0.545</v>
      </c>
      <c r="I83" s="39">
        <f>SUM(I78:I82)</f>
        <v>6</v>
      </c>
      <c r="J83" s="39">
        <f>SUM(J78:J82)</f>
        <v>1</v>
      </c>
      <c r="K83" s="39">
        <f>SUM(K78:K82)</f>
        <v>3</v>
      </c>
      <c r="L83" s="39">
        <f>SUM(L78:L82)</f>
        <v>0</v>
      </c>
      <c r="M83" s="39">
        <f>SUM(M78:M82)</f>
        <v>5</v>
      </c>
    </row>
    <row r="84" spans="1:13" ht="15.75" customHeight="1">
      <c r="A84" s="370"/>
      <c r="B84" s="371" t="s">
        <v>358</v>
      </c>
      <c r="C84" s="67">
        <v>67</v>
      </c>
      <c r="D84" s="67" t="s">
        <v>515</v>
      </c>
      <c r="E84" s="39">
        <v>3</v>
      </c>
      <c r="F84" s="39">
        <v>6</v>
      </c>
      <c r="G84" s="39">
        <f>SUM(E84:F84)</f>
        <v>9</v>
      </c>
      <c r="H84" s="103">
        <f>ROUNDDOWN((F84/G84),3)</f>
        <v>0.666</v>
      </c>
      <c r="I84" s="39">
        <v>0</v>
      </c>
      <c r="J84" s="39">
        <v>0</v>
      </c>
      <c r="K84" s="39">
        <v>0</v>
      </c>
      <c r="L84" s="205">
        <v>0</v>
      </c>
      <c r="M84" s="39">
        <v>0</v>
      </c>
    </row>
    <row r="85" spans="1:13" ht="15.75" customHeight="1">
      <c r="A85" s="370"/>
      <c r="B85" s="371"/>
      <c r="C85" s="67">
        <v>68</v>
      </c>
      <c r="D85" s="67" t="s">
        <v>454</v>
      </c>
      <c r="E85" s="39">
        <v>10</v>
      </c>
      <c r="F85" s="39">
        <v>14</v>
      </c>
      <c r="G85" s="39">
        <f>SUM(E85:F85)</f>
        <v>24</v>
      </c>
      <c r="H85" s="103">
        <f>ROUNDDOWN((F85/G85),3)</f>
        <v>0.583</v>
      </c>
      <c r="I85" s="39">
        <v>5</v>
      </c>
      <c r="J85" s="39">
        <v>0</v>
      </c>
      <c r="K85" s="39">
        <v>0</v>
      </c>
      <c r="L85" s="205">
        <v>0</v>
      </c>
      <c r="M85" s="39">
        <v>0</v>
      </c>
    </row>
    <row r="86" spans="1:13" ht="15.75" customHeight="1">
      <c r="A86" s="370"/>
      <c r="B86" s="371"/>
      <c r="C86" s="67">
        <v>69</v>
      </c>
      <c r="D86" s="67" t="s">
        <v>495</v>
      </c>
      <c r="E86" s="39">
        <v>6</v>
      </c>
      <c r="F86" s="39">
        <v>9</v>
      </c>
      <c r="G86" s="39">
        <f>SUM(E86:F86)</f>
        <v>15</v>
      </c>
      <c r="H86" s="103">
        <f>ROUNDDOWN((F86/G86),3)</f>
        <v>0.6</v>
      </c>
      <c r="I86" s="39">
        <v>1</v>
      </c>
      <c r="J86" s="39">
        <v>0</v>
      </c>
      <c r="K86" s="39">
        <v>0</v>
      </c>
      <c r="L86" s="205">
        <v>0</v>
      </c>
      <c r="M86" s="39">
        <v>0</v>
      </c>
    </row>
    <row r="87" spans="1:13" ht="15.75" customHeight="1">
      <c r="A87" s="370"/>
      <c r="B87" s="371"/>
      <c r="C87" s="67">
        <v>70</v>
      </c>
      <c r="D87" s="67" t="s">
        <v>364</v>
      </c>
      <c r="E87" s="39">
        <v>1</v>
      </c>
      <c r="F87" s="39">
        <v>8</v>
      </c>
      <c r="G87" s="39">
        <f>SUM(E87:F87)</f>
        <v>9</v>
      </c>
      <c r="H87" s="103">
        <f>ROUNDDOWN((F87/G87),3)</f>
        <v>0.888</v>
      </c>
      <c r="I87" s="39">
        <v>0</v>
      </c>
      <c r="J87" s="39">
        <v>0</v>
      </c>
      <c r="K87" s="39">
        <v>1</v>
      </c>
      <c r="L87" s="205">
        <v>0</v>
      </c>
      <c r="M87" s="39">
        <v>0</v>
      </c>
    </row>
    <row r="88" spans="1:13" ht="15.75" customHeight="1">
      <c r="A88" s="370"/>
      <c r="B88" s="371"/>
      <c r="C88" s="67">
        <v>71</v>
      </c>
      <c r="D88" s="67" t="s">
        <v>723</v>
      </c>
      <c r="E88" s="39">
        <v>3</v>
      </c>
      <c r="F88" s="39">
        <v>9</v>
      </c>
      <c r="G88" s="39">
        <f>SUM(E88:F88)</f>
        <v>12</v>
      </c>
      <c r="H88" s="103">
        <f>ROUNDDOWN((F88/G88),3)</f>
        <v>0.75</v>
      </c>
      <c r="I88" s="39">
        <v>4</v>
      </c>
      <c r="J88" s="39">
        <v>1</v>
      </c>
      <c r="K88" s="39">
        <v>0</v>
      </c>
      <c r="L88" s="205">
        <v>0</v>
      </c>
      <c r="M88" s="39">
        <v>2</v>
      </c>
    </row>
    <row r="89" spans="1:13" ht="15.75" customHeight="1">
      <c r="A89" s="370"/>
      <c r="B89" s="371"/>
      <c r="C89" s="67">
        <v>72</v>
      </c>
      <c r="D89" s="67" t="s">
        <v>361</v>
      </c>
      <c r="E89" s="66">
        <v>3</v>
      </c>
      <c r="F89" s="66">
        <v>2</v>
      </c>
      <c r="G89" s="39">
        <f>SUM(E89:F89)</f>
        <v>5</v>
      </c>
      <c r="H89" s="103">
        <f>ROUNDDOWN((F89/G89),3)</f>
        <v>0.4</v>
      </c>
      <c r="I89" s="66">
        <v>0</v>
      </c>
      <c r="J89" s="66">
        <v>0</v>
      </c>
      <c r="K89" s="66">
        <v>0</v>
      </c>
      <c r="L89" s="66">
        <v>0</v>
      </c>
      <c r="M89" s="66">
        <v>0</v>
      </c>
    </row>
    <row r="90" spans="1:13" ht="15.75" customHeight="1">
      <c r="A90" s="370"/>
      <c r="B90" s="371"/>
      <c r="C90" s="67">
        <v>73</v>
      </c>
      <c r="D90" s="67" t="s">
        <v>514</v>
      </c>
      <c r="E90" s="66">
        <v>1</v>
      </c>
      <c r="F90" s="66">
        <v>3</v>
      </c>
      <c r="G90" s="39">
        <f>SUM(E90:F90)</f>
        <v>4</v>
      </c>
      <c r="H90" s="103">
        <f>ROUNDDOWN((F90/G90),3)</f>
        <v>0.75</v>
      </c>
      <c r="I90" s="66">
        <v>0</v>
      </c>
      <c r="J90" s="66">
        <v>0</v>
      </c>
      <c r="K90" s="66">
        <v>0</v>
      </c>
      <c r="L90" s="66">
        <v>0</v>
      </c>
      <c r="M90" s="66">
        <v>1</v>
      </c>
    </row>
    <row r="91" spans="1:13" ht="15.75" customHeight="1">
      <c r="A91" s="370"/>
      <c r="B91" s="371"/>
      <c r="C91" s="367" t="s">
        <v>692</v>
      </c>
      <c r="D91" s="373"/>
      <c r="E91" s="66">
        <f>SUM(E84:E90)</f>
        <v>27</v>
      </c>
      <c r="F91" s="66">
        <f>SUM(F84:F90)</f>
        <v>51</v>
      </c>
      <c r="G91" s="66">
        <f>SUM(G84:G90)</f>
        <v>78</v>
      </c>
      <c r="H91" s="103">
        <f>ROUNDDOWN((F91/G91),3)</f>
        <v>0.653</v>
      </c>
      <c r="I91" s="66">
        <f>SUM(I84:I90)</f>
        <v>10</v>
      </c>
      <c r="J91" s="66">
        <f>SUM(J84:J90)</f>
        <v>1</v>
      </c>
      <c r="K91" s="66">
        <f>SUM(K84:K90)</f>
        <v>1</v>
      </c>
      <c r="L91" s="66">
        <f>SUM(L84:L90)</f>
        <v>0</v>
      </c>
      <c r="M91" s="66">
        <f>SUM(M84:M90)</f>
        <v>3</v>
      </c>
    </row>
    <row r="92" spans="1:13" ht="15.75" customHeight="1">
      <c r="A92" s="370"/>
      <c r="B92" s="369" t="s">
        <v>486</v>
      </c>
      <c r="C92" s="310"/>
      <c r="D92" s="310"/>
      <c r="E92" s="66">
        <f>E91+E83</f>
        <v>42</v>
      </c>
      <c r="F92" s="66">
        <f>F91+F83</f>
        <v>69</v>
      </c>
      <c r="G92" s="66">
        <f>G91+G83</f>
        <v>111</v>
      </c>
      <c r="H92" s="103">
        <f>ROUNDDOWN((F92/G92),3)</f>
        <v>0.621</v>
      </c>
      <c r="I92" s="66">
        <f>I91+I83</f>
        <v>16</v>
      </c>
      <c r="J92" s="66">
        <f>J91+J83</f>
        <v>2</v>
      </c>
      <c r="K92" s="66">
        <f>K91+K83</f>
        <v>4</v>
      </c>
      <c r="L92" s="66">
        <f>L91+L83</f>
        <v>0</v>
      </c>
      <c r="M92" s="66">
        <f>M91+M83</f>
        <v>8</v>
      </c>
    </row>
    <row r="93" spans="1:13" ht="15.75" customHeight="1">
      <c r="A93" s="373" t="s">
        <v>604</v>
      </c>
      <c r="B93" s="373"/>
      <c r="C93" s="373"/>
      <c r="D93" s="373"/>
      <c r="E93" s="66"/>
      <c r="F93" s="66"/>
      <c r="G93" s="39">
        <f>SUM(E93:F93)</f>
        <v>0</v>
      </c>
      <c r="H93" s="103"/>
      <c r="I93" s="66"/>
      <c r="J93" s="66"/>
      <c r="K93" s="66"/>
      <c r="L93" s="66"/>
      <c r="M93" s="66"/>
    </row>
    <row r="94" spans="1:13" ht="15.75" customHeight="1">
      <c r="A94" s="373" t="s">
        <v>383</v>
      </c>
      <c r="B94" s="373"/>
      <c r="C94" s="373"/>
      <c r="D94" s="373"/>
      <c r="E94" s="66"/>
      <c r="F94" s="66"/>
      <c r="G94" s="39">
        <f>SUM(E94:F94)</f>
        <v>0</v>
      </c>
      <c r="H94" s="103"/>
      <c r="I94" s="66"/>
      <c r="J94" s="66"/>
      <c r="K94" s="66"/>
      <c r="L94" s="66"/>
      <c r="M94" s="66"/>
    </row>
    <row r="95" spans="1:13" ht="15.75" customHeight="1">
      <c r="A95" s="374" t="s">
        <v>247</v>
      </c>
      <c r="B95" s="374"/>
      <c r="C95" s="374"/>
      <c r="D95" s="374"/>
      <c r="E95" s="66">
        <f>E94+E93+E92+E77+E49+E25</f>
        <v>165</v>
      </c>
      <c r="F95" s="66">
        <f>F94+F93+F92+F77+F49+F25</f>
        <v>313</v>
      </c>
      <c r="G95" s="66">
        <f>G94+G93+G92+G77+G49+G25</f>
        <v>478</v>
      </c>
      <c r="H95" s="103">
        <f>ROUNDDOWN((F95/G95),3)</f>
        <v>0.654</v>
      </c>
      <c r="I95" s="66">
        <f>I94+I93+I92+I77+I49+I25</f>
        <v>130</v>
      </c>
      <c r="J95" s="66">
        <f>J94+J93+J92+J77+J49+J25</f>
        <v>6</v>
      </c>
      <c r="K95" s="66">
        <f>K94+K93+K92+K77+K49+K25</f>
        <v>17</v>
      </c>
      <c r="L95" s="66">
        <f>L94+L93+L92+L77+L49+L25</f>
        <v>0</v>
      </c>
      <c r="M95" s="66">
        <f>M94+M93+M92+M77+M49+M25</f>
        <v>24</v>
      </c>
    </row>
  </sheetData>
  <mergeCells count="38">
    <mergeCell ref="A95:D95"/>
    <mergeCell ref="A93:D93"/>
    <mergeCell ref="A94:D94"/>
    <mergeCell ref="A1:J1"/>
    <mergeCell ref="C76:D76"/>
    <mergeCell ref="B77:D77"/>
    <mergeCell ref="A50:A77"/>
    <mergeCell ref="B18:B24"/>
    <mergeCell ref="A78:A92"/>
    <mergeCell ref="B92:D92"/>
    <mergeCell ref="B78:B83"/>
    <mergeCell ref="B84:B91"/>
    <mergeCell ref="C83:D83"/>
    <mergeCell ref="B3:B10"/>
    <mergeCell ref="C10:D10"/>
    <mergeCell ref="C17:D17"/>
    <mergeCell ref="C91:D91"/>
    <mergeCell ref="C69:D69"/>
    <mergeCell ref="C30:D30"/>
    <mergeCell ref="B26:B30"/>
    <mergeCell ref="B50:B55"/>
    <mergeCell ref="C55:D55"/>
    <mergeCell ref="B56:B62"/>
    <mergeCell ref="C62:D62"/>
    <mergeCell ref="B63:B69"/>
    <mergeCell ref="B70:B76"/>
    <mergeCell ref="B49:D49"/>
    <mergeCell ref="A3:A25"/>
    <mergeCell ref="B25:D25"/>
    <mergeCell ref="A26:A49"/>
    <mergeCell ref="C24:D24"/>
    <mergeCell ref="B11:B17"/>
    <mergeCell ref="C36:D36"/>
    <mergeCell ref="B37:B42"/>
    <mergeCell ref="C42:D42"/>
    <mergeCell ref="C48:D48"/>
    <mergeCell ref="B43:B48"/>
    <mergeCell ref="B31:B36"/>
  </mergeCells>
  <printOptions horizontalCentered="1"/>
  <pageMargins left="0.590416669845581" right="0.590416669845581" top="0.511388897895813" bottom="0.511388897895813" header="0" footer="0.1966666728258133"/>
  <pageSetup horizontalDpi="600" verticalDpi="600" orientation="portrait" paperSize="9" copies="1"/>
  <headerFooter>
    <oddFooter>&amp;L&amp;"돋움체,Italic"&amp;9 2015년 마산교구 통계&amp;R&amp;"새굴림,Italic"&amp;9 2015년 마산교구 통계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B8:C39"/>
  <sheetViews>
    <sheetView zoomScale="120" zoomScaleNormal="120" workbookViewId="0" topLeftCell="A10">
      <selection activeCell="I24" sqref="I24"/>
    </sheetView>
  </sheetViews>
  <sheetFormatPr defaultColWidth="8.88671875" defaultRowHeight="13.5"/>
  <cols>
    <col min="1" max="1" width="4.21484375" style="0" customWidth="1"/>
    <col min="2" max="2" width="8.77734375" style="0" customWidth="1"/>
    <col min="3" max="3" width="33.77734375" style="0" customWidth="1"/>
    <col min="4" max="4" width="4.88671875" style="0" customWidth="1"/>
    <col min="5" max="5" width="5.10546875" style="0" customWidth="1"/>
    <col min="6" max="6" width="6.4453125" style="0" customWidth="1"/>
    <col min="7" max="7" width="1.88671875" style="0" customWidth="1"/>
    <col min="8" max="8" width="8.3359375" style="0" customWidth="1"/>
    <col min="11" max="11" width="10.3359375" style="0" customWidth="1"/>
  </cols>
  <sheetData>
    <row r="8" s="1" customFormat="1" ht="19.5" customHeight="1">
      <c r="B8" s="1" t="s">
        <v>126</v>
      </c>
    </row>
    <row r="9" s="1" customFormat="1" ht="19.5" customHeight="1">
      <c r="B9" s="1" t="s">
        <v>136</v>
      </c>
    </row>
    <row r="10" s="1" customFormat="1" ht="19.5" customHeight="1">
      <c r="B10" s="1" t="s">
        <v>223</v>
      </c>
    </row>
    <row r="11" s="1" customFormat="1" ht="19.5" customHeight="1">
      <c r="B11" s="1" t="s">
        <v>18</v>
      </c>
    </row>
    <row r="12" s="1" customFormat="1" ht="19.5" customHeight="1">
      <c r="B12" s="1" t="s">
        <v>224</v>
      </c>
    </row>
    <row r="13" s="1" customFormat="1" ht="19.5" customHeight="1">
      <c r="B13" s="1" t="s">
        <v>163</v>
      </c>
    </row>
    <row r="14" s="1" customFormat="1" ht="19.5" customHeight="1">
      <c r="B14" s="1" t="s">
        <v>49</v>
      </c>
    </row>
    <row r="15" s="1" customFormat="1" ht="19.5" customHeight="1">
      <c r="B15" s="1" t="s">
        <v>44</v>
      </c>
    </row>
    <row r="16" s="1" customFormat="1" ht="19.5" customHeight="1">
      <c r="C16" s="1" t="s">
        <v>8</v>
      </c>
    </row>
    <row r="17" s="1" customFormat="1" ht="19.5" customHeight="1">
      <c r="B17" s="1" t="s">
        <v>222</v>
      </c>
    </row>
    <row r="18" s="1" customFormat="1" ht="19.5" customHeight="1">
      <c r="B18" s="1" t="s">
        <v>151</v>
      </c>
    </row>
    <row r="19" s="1" customFormat="1" ht="19.5" customHeight="1">
      <c r="B19" s="1" t="s">
        <v>160</v>
      </c>
    </row>
    <row r="20" s="1" customFormat="1" ht="19.5" customHeight="1">
      <c r="B20" s="1" t="s">
        <v>31</v>
      </c>
    </row>
    <row r="21" s="1" customFormat="1" ht="19.5" customHeight="1">
      <c r="B21" s="1" t="s">
        <v>32</v>
      </c>
    </row>
    <row r="22" s="1" customFormat="1" ht="19.5" customHeight="1">
      <c r="B22" s="1" t="s">
        <v>37</v>
      </c>
    </row>
    <row r="23" s="1" customFormat="1" ht="19.5" customHeight="1">
      <c r="B23" s="1" t="s">
        <v>2</v>
      </c>
    </row>
    <row r="24" s="1" customFormat="1" ht="19.5" customHeight="1">
      <c r="C24" s="1" t="s">
        <v>14</v>
      </c>
    </row>
    <row r="25" s="1" customFormat="1" ht="19.5" customHeight="1">
      <c r="C25" s="1" t="s">
        <v>153</v>
      </c>
    </row>
    <row r="26" s="1" customFormat="1" ht="19.5" customHeight="1">
      <c r="B26" s="1" t="s">
        <v>73</v>
      </c>
    </row>
    <row r="27" s="1" customFormat="1" ht="19.5" customHeight="1">
      <c r="B27" s="1" t="s">
        <v>42</v>
      </c>
    </row>
    <row r="28" s="1" customFormat="1" ht="19.5" customHeight="1">
      <c r="B28" s="1" t="s">
        <v>1</v>
      </c>
    </row>
    <row r="29" s="1" customFormat="1" ht="19.5" customHeight="1">
      <c r="B29" s="1" t="s">
        <v>33</v>
      </c>
    </row>
    <row r="30" s="1" customFormat="1" ht="19.5" customHeight="1">
      <c r="B30" s="1" t="s">
        <v>6</v>
      </c>
    </row>
    <row r="31" s="1" customFormat="1" ht="19.5" customHeight="1">
      <c r="B31" s="1" t="s">
        <v>39</v>
      </c>
    </row>
    <row r="32" s="1" customFormat="1" ht="19.5" customHeight="1">
      <c r="B32" s="1" t="s">
        <v>47</v>
      </c>
    </row>
    <row r="33" s="1" customFormat="1" ht="19.5" customHeight="1">
      <c r="B33" s="1" t="s">
        <v>19</v>
      </c>
    </row>
    <row r="34" s="1" customFormat="1" ht="19.5" customHeight="1">
      <c r="B34" s="1" t="s">
        <v>156</v>
      </c>
    </row>
    <row r="35" s="1" customFormat="1" ht="19.5" customHeight="1">
      <c r="B35" s="1" t="s">
        <v>219</v>
      </c>
    </row>
    <row r="36" s="1" customFormat="1" ht="19.5" customHeight="1">
      <c r="B36" s="1" t="s">
        <v>221</v>
      </c>
    </row>
    <row r="37" s="1" customFormat="1" ht="19.5" customHeight="1">
      <c r="B37" s="1" t="s">
        <v>9</v>
      </c>
    </row>
    <row r="38" spans="2:3" ht="20.25" customHeight="1">
      <c r="B38" s="1"/>
      <c r="C38" s="1"/>
    </row>
    <row r="39" ht="20.25" customHeight="1">
      <c r="C39" s="1"/>
    </row>
  </sheetData>
  <printOptions horizontalCentered="1"/>
  <pageMargins left="0.590416669845581" right="0.590416669845581" top="0.511388897895813" bottom="0.511388897895813" header="0.11777777969837189" footer="0.1966666728258133"/>
  <pageSetup horizontalDpi="600" verticalDpi="600" orientation="portrait" paperSize="9" copies="1"/>
  <headerFooter>
    <oddFooter>&amp;L&amp;"돋움체,Italic"&amp;9 2015년 마산교구 통계&amp;R&amp;"새굴림,Italic"&amp;9 2015년 마산교구 통계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S160"/>
  <sheetViews>
    <sheetView zoomScale="110" zoomScaleNormal="110" workbookViewId="0" topLeftCell="A1">
      <pane ySplit="3" topLeftCell="A28" activePane="bottomLeft" state="frozen"/>
      <selection pane="bottomLeft" activeCell="C3" sqref="C3:D3"/>
    </sheetView>
  </sheetViews>
  <sheetFormatPr defaultColWidth="8.88671875" defaultRowHeight="13.5"/>
  <cols>
    <col min="1" max="2" width="2.10546875" style="37" customWidth="1"/>
    <col min="3" max="3" width="2.88671875" style="37" customWidth="1"/>
    <col min="4" max="4" width="5.4453125" style="37" customWidth="1"/>
    <col min="5" max="7" width="4.5546875" style="37" customWidth="1"/>
    <col min="8" max="10" width="3.99609375" style="37" customWidth="1"/>
    <col min="11" max="13" width="4.4453125" style="37" customWidth="1"/>
    <col min="14" max="14" width="4.4453125" style="195" customWidth="1"/>
    <col min="15" max="16" width="4.4453125" style="37" customWidth="1"/>
    <col min="17" max="17" width="4.4453125" style="195" customWidth="1"/>
    <col min="18" max="19" width="4.4453125" style="37" customWidth="1"/>
    <col min="20" max="16384" width="8.88671875" style="37" customWidth="1"/>
  </cols>
  <sheetData>
    <row r="1" spans="1:12" ht="20.25" customHeight="1">
      <c r="A1" s="376" t="s">
        <v>150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</row>
    <row r="2" spans="1:19" ht="13.5" customHeight="1">
      <c r="A2" s="552" t="s">
        <v>382</v>
      </c>
      <c r="B2" s="552" t="s">
        <v>388</v>
      </c>
      <c r="C2" s="62"/>
      <c r="D2" s="63" t="s">
        <v>422</v>
      </c>
      <c r="E2" s="506" t="s">
        <v>217</v>
      </c>
      <c r="F2" s="507"/>
      <c r="G2" s="508"/>
      <c r="H2" s="547" t="s">
        <v>193</v>
      </c>
      <c r="I2" s="548"/>
      <c r="J2" s="549"/>
      <c r="K2" s="547" t="s">
        <v>280</v>
      </c>
      <c r="L2" s="548"/>
      <c r="M2" s="549"/>
      <c r="N2" s="547" t="s">
        <v>212</v>
      </c>
      <c r="O2" s="548"/>
      <c r="P2" s="549"/>
      <c r="Q2" s="547" t="s">
        <v>770</v>
      </c>
      <c r="R2" s="548"/>
      <c r="S2" s="549"/>
    </row>
    <row r="3" spans="1:19" ht="13.5" customHeight="1">
      <c r="A3" s="552"/>
      <c r="B3" s="552"/>
      <c r="C3" s="550" t="s">
        <v>300</v>
      </c>
      <c r="D3" s="551"/>
      <c r="E3" s="80" t="s">
        <v>408</v>
      </c>
      <c r="F3" s="80" t="s">
        <v>316</v>
      </c>
      <c r="G3" s="80" t="s">
        <v>427</v>
      </c>
      <c r="H3" s="179" t="s">
        <v>408</v>
      </c>
      <c r="I3" s="179" t="s">
        <v>316</v>
      </c>
      <c r="J3" s="179" t="s">
        <v>427</v>
      </c>
      <c r="K3" s="80" t="s">
        <v>408</v>
      </c>
      <c r="L3" s="80" t="s">
        <v>316</v>
      </c>
      <c r="M3" s="179" t="s">
        <v>427</v>
      </c>
      <c r="N3" s="80" t="s">
        <v>408</v>
      </c>
      <c r="O3" s="80" t="s">
        <v>316</v>
      </c>
      <c r="P3" s="179" t="s">
        <v>427</v>
      </c>
      <c r="Q3" s="80" t="s">
        <v>408</v>
      </c>
      <c r="R3" s="80" t="s">
        <v>316</v>
      </c>
      <c r="S3" s="179" t="s">
        <v>427</v>
      </c>
    </row>
    <row r="4" spans="1:19" s="82" customFormat="1" ht="15.75" customHeight="1">
      <c r="A4" s="370" t="s">
        <v>752</v>
      </c>
      <c r="B4" s="371" t="s">
        <v>381</v>
      </c>
      <c r="C4" s="67">
        <v>1</v>
      </c>
      <c r="D4" s="67" t="s">
        <v>338</v>
      </c>
      <c r="E4" s="39">
        <f>SUM(F4:G4)</f>
        <v>342</v>
      </c>
      <c r="F4" s="39">
        <v>102</v>
      </c>
      <c r="G4" s="39">
        <v>240</v>
      </c>
      <c r="H4" s="39">
        <f>SUM(I4:J4)</f>
        <v>0</v>
      </c>
      <c r="I4" s="39">
        <v>0</v>
      </c>
      <c r="J4" s="39">
        <v>0</v>
      </c>
      <c r="K4" s="39">
        <f>SUM(L4:M4)</f>
        <v>125</v>
      </c>
      <c r="L4" s="39">
        <v>55</v>
      </c>
      <c r="M4" s="39">
        <v>70</v>
      </c>
      <c r="N4" s="39">
        <f>SUM(O4:P4)</f>
        <v>7</v>
      </c>
      <c r="O4" s="39">
        <v>1</v>
      </c>
      <c r="P4" s="39">
        <v>6</v>
      </c>
      <c r="Q4" s="39">
        <f>SUM(R4:S4)</f>
        <v>0</v>
      </c>
      <c r="R4" s="39">
        <v>0</v>
      </c>
      <c r="S4" s="39">
        <v>0</v>
      </c>
    </row>
    <row r="5" spans="1:19" s="82" customFormat="1" ht="15.75" customHeight="1">
      <c r="A5" s="370"/>
      <c r="B5" s="371"/>
      <c r="C5" s="67">
        <v>2</v>
      </c>
      <c r="D5" s="67" t="s">
        <v>353</v>
      </c>
      <c r="E5" s="39">
        <f>SUM(F5:G5)</f>
        <v>183</v>
      </c>
      <c r="F5" s="39">
        <v>63</v>
      </c>
      <c r="G5" s="39">
        <v>120</v>
      </c>
      <c r="H5" s="39">
        <f>SUM(I5:J5)</f>
        <v>0</v>
      </c>
      <c r="I5" s="39">
        <v>0</v>
      </c>
      <c r="J5" s="39">
        <v>0</v>
      </c>
      <c r="K5" s="39">
        <f>SUM(L5:M5)</f>
        <v>0</v>
      </c>
      <c r="L5" s="39">
        <v>0</v>
      </c>
      <c r="M5" s="39">
        <v>0</v>
      </c>
      <c r="N5" s="39">
        <f>SUM(O5:P5)</f>
        <v>0</v>
      </c>
      <c r="O5" s="39">
        <v>0</v>
      </c>
      <c r="P5" s="39">
        <v>0</v>
      </c>
      <c r="Q5" s="39">
        <f>SUM(R5:S5)</f>
        <v>0</v>
      </c>
      <c r="R5" s="39">
        <v>0</v>
      </c>
      <c r="S5" s="39">
        <v>0</v>
      </c>
    </row>
    <row r="6" spans="1:19" s="82" customFormat="1" ht="15.75" customHeight="1">
      <c r="A6" s="370"/>
      <c r="B6" s="371"/>
      <c r="C6" s="67">
        <v>3</v>
      </c>
      <c r="D6" s="67" t="s">
        <v>344</v>
      </c>
      <c r="E6" s="39">
        <f>SUM(F6:G6)</f>
        <v>108</v>
      </c>
      <c r="F6" s="39">
        <v>32</v>
      </c>
      <c r="G6" s="39">
        <v>76</v>
      </c>
      <c r="H6" s="39">
        <f>SUM(I6:J6)</f>
        <v>0</v>
      </c>
      <c r="I6" s="39">
        <v>0</v>
      </c>
      <c r="J6" s="39">
        <v>0</v>
      </c>
      <c r="K6" s="39">
        <f>SUM(L6:M6)</f>
        <v>9</v>
      </c>
      <c r="L6" s="39">
        <v>3</v>
      </c>
      <c r="M6" s="39">
        <v>6</v>
      </c>
      <c r="N6" s="39">
        <f>SUM(O6:P6)</f>
        <v>2</v>
      </c>
      <c r="O6" s="39">
        <v>0</v>
      </c>
      <c r="P6" s="39">
        <v>2</v>
      </c>
      <c r="Q6" s="39">
        <f>SUM(R6:S6)</f>
        <v>0</v>
      </c>
      <c r="R6" s="39">
        <v>0</v>
      </c>
      <c r="S6" s="39">
        <v>0</v>
      </c>
    </row>
    <row r="7" spans="1:19" s="82" customFormat="1" ht="15.75" customHeight="1">
      <c r="A7" s="370"/>
      <c r="B7" s="371"/>
      <c r="C7" s="67">
        <v>4</v>
      </c>
      <c r="D7" s="67" t="s">
        <v>506</v>
      </c>
      <c r="E7" s="39">
        <f>SUM(F7:G7)</f>
        <v>148</v>
      </c>
      <c r="F7" s="39">
        <v>42</v>
      </c>
      <c r="G7" s="39">
        <v>106</v>
      </c>
      <c r="H7" s="39">
        <f>SUM(I7:J7)</f>
        <v>0</v>
      </c>
      <c r="I7" s="39">
        <v>0</v>
      </c>
      <c r="J7" s="39">
        <v>0</v>
      </c>
      <c r="K7" s="39">
        <f>SUM(L7:M7)</f>
        <v>0</v>
      </c>
      <c r="L7" s="39">
        <v>0</v>
      </c>
      <c r="M7" s="39">
        <v>0</v>
      </c>
      <c r="N7" s="39">
        <f>SUM(O7:P7)</f>
        <v>0</v>
      </c>
      <c r="O7" s="39"/>
      <c r="P7" s="39"/>
      <c r="Q7" s="39">
        <f>SUM(R7:S7)</f>
        <v>0</v>
      </c>
      <c r="R7" s="39">
        <v>0</v>
      </c>
      <c r="S7" s="39">
        <v>0</v>
      </c>
    </row>
    <row r="8" spans="1:19" s="82" customFormat="1" ht="15.75" customHeight="1">
      <c r="A8" s="370"/>
      <c r="B8" s="371"/>
      <c r="C8" s="67">
        <v>5</v>
      </c>
      <c r="D8" s="67" t="s">
        <v>386</v>
      </c>
      <c r="E8" s="39">
        <f>SUM(F8:G8)</f>
        <v>87</v>
      </c>
      <c r="F8" s="39">
        <v>22</v>
      </c>
      <c r="G8" s="39">
        <v>65</v>
      </c>
      <c r="H8" s="39">
        <f>SUM(I8:J8)</f>
        <v>0</v>
      </c>
      <c r="I8" s="39">
        <v>0</v>
      </c>
      <c r="J8" s="39">
        <v>0</v>
      </c>
      <c r="K8" s="39">
        <f>SUM(L8:M8)</f>
        <v>0</v>
      </c>
      <c r="L8" s="39">
        <v>0</v>
      </c>
      <c r="M8" s="39">
        <v>0</v>
      </c>
      <c r="N8" s="39">
        <f>SUM(O8:P8)</f>
        <v>0</v>
      </c>
      <c r="O8" s="39">
        <v>0</v>
      </c>
      <c r="P8" s="39">
        <v>0</v>
      </c>
      <c r="Q8" s="39">
        <f>SUM(R8:S8)</f>
        <v>0</v>
      </c>
      <c r="R8" s="39">
        <v>0</v>
      </c>
      <c r="S8" s="39">
        <v>0</v>
      </c>
    </row>
    <row r="9" spans="1:19" s="82" customFormat="1" ht="15.75" customHeight="1">
      <c r="A9" s="370"/>
      <c r="B9" s="371"/>
      <c r="C9" s="67">
        <v>6</v>
      </c>
      <c r="D9" s="67" t="s">
        <v>459</v>
      </c>
      <c r="E9" s="39">
        <f>SUM(F9:G9)</f>
        <v>210</v>
      </c>
      <c r="F9" s="39">
        <v>69</v>
      </c>
      <c r="G9" s="39">
        <v>141</v>
      </c>
      <c r="H9" s="39">
        <f>SUM(I9:J9)</f>
        <v>0</v>
      </c>
      <c r="I9" s="39">
        <v>0</v>
      </c>
      <c r="J9" s="39">
        <v>0</v>
      </c>
      <c r="K9" s="39">
        <f>SUM(L9:M9)</f>
        <v>0</v>
      </c>
      <c r="L9" s="39"/>
      <c r="M9" s="39"/>
      <c r="N9" s="39">
        <f>SUM(O9:P9)</f>
        <v>3</v>
      </c>
      <c r="O9" s="39"/>
      <c r="P9" s="39">
        <v>3</v>
      </c>
      <c r="Q9" s="39">
        <f>SUM(R9:S9)</f>
        <v>0</v>
      </c>
      <c r="R9" s="39"/>
      <c r="S9" s="39"/>
    </row>
    <row r="10" spans="1:19" s="82" customFormat="1" ht="15.75" customHeight="1">
      <c r="A10" s="370"/>
      <c r="B10" s="371"/>
      <c r="C10" s="68">
        <v>7</v>
      </c>
      <c r="D10" s="68" t="s">
        <v>321</v>
      </c>
      <c r="E10" s="39">
        <f>SUM(F10:G10)</f>
        <v>200</v>
      </c>
      <c r="F10" s="39">
        <v>39</v>
      </c>
      <c r="G10" s="39">
        <v>161</v>
      </c>
      <c r="H10" s="39">
        <f>SUM(I10:J10)</f>
        <v>0</v>
      </c>
      <c r="I10" s="39">
        <v>0</v>
      </c>
      <c r="J10" s="39">
        <v>0</v>
      </c>
      <c r="K10" s="39">
        <f>SUM(L10:M10)</f>
        <v>0</v>
      </c>
      <c r="L10" s="39">
        <v>0</v>
      </c>
      <c r="M10" s="39">
        <v>0</v>
      </c>
      <c r="N10" s="39">
        <f>SUM(O10:P10)</f>
        <v>0</v>
      </c>
      <c r="O10" s="39">
        <v>0</v>
      </c>
      <c r="P10" s="39">
        <v>0</v>
      </c>
      <c r="Q10" s="39">
        <f>SUM(R10:S10)</f>
        <v>0</v>
      </c>
      <c r="R10" s="39">
        <v>0</v>
      </c>
      <c r="S10" s="39">
        <v>0</v>
      </c>
    </row>
    <row r="11" spans="1:19" s="82" customFormat="1" ht="15.75" customHeight="1">
      <c r="A11" s="370"/>
      <c r="B11" s="371"/>
      <c r="C11" s="366" t="s">
        <v>692</v>
      </c>
      <c r="D11" s="367"/>
      <c r="E11" s="39">
        <f>SUM(E4:E10)</f>
        <v>1278</v>
      </c>
      <c r="F11" s="39">
        <f>SUM(F4:F10)</f>
        <v>369</v>
      </c>
      <c r="G11" s="39">
        <f>SUM(G4:G10)</f>
        <v>909</v>
      </c>
      <c r="H11" s="39">
        <f>SUM(H4:H10)</f>
        <v>0</v>
      </c>
      <c r="I11" s="39">
        <f>SUM(I4:I10)</f>
        <v>0</v>
      </c>
      <c r="J11" s="39">
        <f>SUM(J4:J10)</f>
        <v>0</v>
      </c>
      <c r="K11" s="39">
        <f>SUM(K4:K10)</f>
        <v>134</v>
      </c>
      <c r="L11" s="39">
        <f>SUM(L4:L10)</f>
        <v>58</v>
      </c>
      <c r="M11" s="39">
        <f>SUM(M4:M10)</f>
        <v>76</v>
      </c>
      <c r="N11" s="39">
        <f>SUM(N4:N10)</f>
        <v>12</v>
      </c>
      <c r="O11" s="39">
        <f>SUM(O4:O10)</f>
        <v>1</v>
      </c>
      <c r="P11" s="39">
        <f>SUM(P4:P10)</f>
        <v>11</v>
      </c>
      <c r="Q11" s="39">
        <f>SUM(Q4:Q10)</f>
        <v>0</v>
      </c>
      <c r="R11" s="39">
        <f>SUM(R4:R10)</f>
        <v>0</v>
      </c>
      <c r="S11" s="39">
        <f>SUM(S4:S10)</f>
        <v>0</v>
      </c>
    </row>
    <row r="12" spans="1:19" s="82" customFormat="1" ht="15.75" customHeight="1">
      <c r="A12" s="370"/>
      <c r="B12" s="371" t="s">
        <v>358</v>
      </c>
      <c r="C12" s="72">
        <v>8</v>
      </c>
      <c r="D12" s="72" t="s">
        <v>389</v>
      </c>
      <c r="E12" s="39">
        <f>SUM(F12:G12)</f>
        <v>136</v>
      </c>
      <c r="F12" s="39">
        <v>35</v>
      </c>
      <c r="G12" s="39">
        <v>101</v>
      </c>
      <c r="H12" s="39">
        <f>SUM(I12:J12)</f>
        <v>0</v>
      </c>
      <c r="I12" s="39">
        <v>0</v>
      </c>
      <c r="J12" s="39">
        <v>0</v>
      </c>
      <c r="K12" s="39">
        <f>SUM(L12:M12)</f>
        <v>0</v>
      </c>
      <c r="L12" s="39">
        <v>0</v>
      </c>
      <c r="M12" s="39">
        <v>0</v>
      </c>
      <c r="N12" s="39">
        <f>SUM(O12:P12)</f>
        <v>0</v>
      </c>
      <c r="O12" s="39">
        <v>0</v>
      </c>
      <c r="P12" s="39">
        <v>0</v>
      </c>
      <c r="Q12" s="39">
        <f>SUM(R12:S12)</f>
        <v>0</v>
      </c>
      <c r="R12" s="39">
        <v>0</v>
      </c>
      <c r="S12" s="39">
        <v>0</v>
      </c>
    </row>
    <row r="13" spans="1:19" s="82" customFormat="1" ht="15.75" customHeight="1">
      <c r="A13" s="370"/>
      <c r="B13" s="371"/>
      <c r="C13" s="67">
        <v>9</v>
      </c>
      <c r="D13" s="67" t="s">
        <v>365</v>
      </c>
      <c r="E13" s="39">
        <f>SUM(F13:G13)</f>
        <v>175</v>
      </c>
      <c r="F13" s="39">
        <v>49</v>
      </c>
      <c r="G13" s="39">
        <v>126</v>
      </c>
      <c r="H13" s="39">
        <f>SUM(I13:J13)</f>
        <v>0</v>
      </c>
      <c r="I13" s="39">
        <v>0</v>
      </c>
      <c r="J13" s="39">
        <v>0</v>
      </c>
      <c r="K13" s="39">
        <f>SUM(L13:M13)</f>
        <v>9</v>
      </c>
      <c r="L13" s="39">
        <v>9</v>
      </c>
      <c r="M13" s="39">
        <v>0</v>
      </c>
      <c r="N13" s="39">
        <f>SUM(O13:P13)</f>
        <v>0</v>
      </c>
      <c r="O13" s="39">
        <v>0</v>
      </c>
      <c r="P13" s="39">
        <v>0</v>
      </c>
      <c r="Q13" s="39">
        <f>SUM(R13:S13)</f>
        <v>0</v>
      </c>
      <c r="R13" s="39">
        <v>0</v>
      </c>
      <c r="S13" s="39">
        <v>0</v>
      </c>
    </row>
    <row r="14" spans="1:19" s="82" customFormat="1" ht="15.75" customHeight="1">
      <c r="A14" s="370"/>
      <c r="B14" s="371"/>
      <c r="C14" s="67">
        <v>10</v>
      </c>
      <c r="D14" s="67" t="s">
        <v>399</v>
      </c>
      <c r="E14" s="39">
        <f>SUM(F14:G14)</f>
        <v>232</v>
      </c>
      <c r="F14" s="39">
        <v>55</v>
      </c>
      <c r="G14" s="39">
        <v>177</v>
      </c>
      <c r="H14" s="39">
        <f>SUM(I14:J14)</f>
        <v>0</v>
      </c>
      <c r="I14" s="39"/>
      <c r="J14" s="39"/>
      <c r="K14" s="39">
        <f>SUM(L14:M14)</f>
        <v>13</v>
      </c>
      <c r="L14" s="39">
        <v>3</v>
      </c>
      <c r="M14" s="39">
        <v>10</v>
      </c>
      <c r="N14" s="39">
        <f>SUM(O14:P14)</f>
        <v>0</v>
      </c>
      <c r="O14" s="39"/>
      <c r="P14" s="39"/>
      <c r="Q14" s="39">
        <f>SUM(R14:S14)</f>
        <v>0</v>
      </c>
      <c r="R14" s="39"/>
      <c r="S14" s="39"/>
    </row>
    <row r="15" spans="1:19" s="82" customFormat="1" ht="15.75" customHeight="1">
      <c r="A15" s="370"/>
      <c r="B15" s="371"/>
      <c r="C15" s="67">
        <v>11</v>
      </c>
      <c r="D15" s="67" t="s">
        <v>346</v>
      </c>
      <c r="E15" s="39">
        <f>SUM(F15:G15)</f>
        <v>262</v>
      </c>
      <c r="F15" s="39">
        <v>80</v>
      </c>
      <c r="G15" s="39">
        <v>182</v>
      </c>
      <c r="H15" s="39">
        <f>SUM(I15:J15)</f>
        <v>0</v>
      </c>
      <c r="I15" s="39"/>
      <c r="J15" s="39"/>
      <c r="K15" s="39">
        <f>SUM(L15:M15)</f>
        <v>10</v>
      </c>
      <c r="L15" s="39">
        <v>6</v>
      </c>
      <c r="M15" s="39">
        <v>4</v>
      </c>
      <c r="N15" s="39">
        <f>SUM(O15:P15)</f>
        <v>9</v>
      </c>
      <c r="O15" s="39">
        <v>0</v>
      </c>
      <c r="P15" s="39">
        <v>9</v>
      </c>
      <c r="Q15" s="39">
        <f>SUM(R15:S15)</f>
        <v>77</v>
      </c>
      <c r="R15" s="39">
        <v>8</v>
      </c>
      <c r="S15" s="39">
        <v>69</v>
      </c>
    </row>
    <row r="16" spans="1:19" s="82" customFormat="1" ht="15.75" customHeight="1">
      <c r="A16" s="370"/>
      <c r="B16" s="371"/>
      <c r="C16" s="67">
        <v>12</v>
      </c>
      <c r="D16" s="68" t="s">
        <v>490</v>
      </c>
      <c r="E16" s="39">
        <f>SUM(F16:G16)</f>
        <v>209</v>
      </c>
      <c r="F16" s="39">
        <v>62</v>
      </c>
      <c r="G16" s="39">
        <v>147</v>
      </c>
      <c r="H16" s="39">
        <f>SUM(I16:J16)</f>
        <v>0</v>
      </c>
      <c r="I16" s="39">
        <v>0</v>
      </c>
      <c r="J16" s="39">
        <v>0</v>
      </c>
      <c r="K16" s="39">
        <f>SUM(L16:M16)</f>
        <v>19</v>
      </c>
      <c r="L16" s="39">
        <v>14</v>
      </c>
      <c r="M16" s="39">
        <v>5</v>
      </c>
      <c r="N16" s="39">
        <f>SUM(O16:P16)</f>
        <v>0</v>
      </c>
      <c r="O16" s="39"/>
      <c r="P16" s="39"/>
      <c r="Q16" s="39">
        <f>SUM(R16:S16)</f>
        <v>0</v>
      </c>
      <c r="R16" s="39"/>
      <c r="S16" s="39"/>
    </row>
    <row r="17" spans="1:19" s="82" customFormat="1" ht="15.75" customHeight="1">
      <c r="A17" s="370"/>
      <c r="B17" s="371"/>
      <c r="C17" s="68">
        <v>13</v>
      </c>
      <c r="D17" s="67" t="s">
        <v>498</v>
      </c>
      <c r="E17" s="39">
        <f>SUM(F17:G17)</f>
        <v>66</v>
      </c>
      <c r="F17" s="39">
        <v>10</v>
      </c>
      <c r="G17" s="39">
        <v>56</v>
      </c>
      <c r="H17" s="39">
        <f>SUM(I17:J17)</f>
        <v>0</v>
      </c>
      <c r="I17" s="39"/>
      <c r="J17" s="39"/>
      <c r="K17" s="39">
        <f>SUM(L17:M17)</f>
        <v>0</v>
      </c>
      <c r="L17" s="39"/>
      <c r="M17" s="39"/>
      <c r="N17" s="39">
        <f>SUM(O17:P17)</f>
        <v>0</v>
      </c>
      <c r="O17" s="39"/>
      <c r="P17" s="39"/>
      <c r="Q17" s="39">
        <f>SUM(R17:S17)</f>
        <v>0</v>
      </c>
      <c r="R17" s="39"/>
      <c r="S17" s="39"/>
    </row>
    <row r="18" spans="1:19" s="82" customFormat="1" ht="15.75" customHeight="1">
      <c r="A18" s="370"/>
      <c r="B18" s="371"/>
      <c r="C18" s="366" t="s">
        <v>692</v>
      </c>
      <c r="D18" s="367"/>
      <c r="E18" s="39">
        <f>SUM(E12:E17)</f>
        <v>1080</v>
      </c>
      <c r="F18" s="39">
        <f>SUM(F12:F17)</f>
        <v>291</v>
      </c>
      <c r="G18" s="39">
        <f>SUM(G12:G17)</f>
        <v>789</v>
      </c>
      <c r="H18" s="39">
        <f>SUM(H12:H17)</f>
        <v>0</v>
      </c>
      <c r="I18" s="39">
        <f>SUM(I12:I17)</f>
        <v>0</v>
      </c>
      <c r="J18" s="39">
        <f>SUM(J12:J17)</f>
        <v>0</v>
      </c>
      <c r="K18" s="39">
        <f>SUM(K12:K17)</f>
        <v>51</v>
      </c>
      <c r="L18" s="39">
        <f>SUM(L12:L17)</f>
        <v>32</v>
      </c>
      <c r="M18" s="39">
        <f>SUM(M12:M17)</f>
        <v>19</v>
      </c>
      <c r="N18" s="39">
        <f>SUM(N12:N17)</f>
        <v>9</v>
      </c>
      <c r="O18" s="39">
        <f>SUM(O12:O17)</f>
        <v>0</v>
      </c>
      <c r="P18" s="39">
        <f>SUM(P12:P17)</f>
        <v>9</v>
      </c>
      <c r="Q18" s="39">
        <f>SUM(Q12:Q17)</f>
        <v>77</v>
      </c>
      <c r="R18" s="39">
        <f>SUM(R12:R17)</f>
        <v>8</v>
      </c>
      <c r="S18" s="39">
        <f>SUM(S12:S17)</f>
        <v>69</v>
      </c>
    </row>
    <row r="19" spans="1:19" s="82" customFormat="1" ht="15.75" customHeight="1">
      <c r="A19" s="370"/>
      <c r="B19" s="371" t="s">
        <v>341</v>
      </c>
      <c r="C19" s="72">
        <v>14</v>
      </c>
      <c r="D19" s="72" t="s">
        <v>502</v>
      </c>
      <c r="E19" s="39">
        <f>SUM(F19:G19)</f>
        <v>98</v>
      </c>
      <c r="F19" s="39">
        <v>26</v>
      </c>
      <c r="G19" s="39">
        <v>72</v>
      </c>
      <c r="H19" s="39">
        <f>SUM(I19:J19)</f>
        <v>0</v>
      </c>
      <c r="I19" s="39"/>
      <c r="J19" s="39"/>
      <c r="K19" s="39">
        <f>SUM(L19:M19)</f>
        <v>0</v>
      </c>
      <c r="L19" s="39"/>
      <c r="M19" s="39"/>
      <c r="N19" s="39">
        <f>SUM(O19:P19)</f>
        <v>0</v>
      </c>
      <c r="O19" s="39"/>
      <c r="P19" s="39"/>
      <c r="Q19" s="39">
        <f>SUM(R19:S19)</f>
        <v>0</v>
      </c>
      <c r="R19" s="39"/>
      <c r="S19" s="39"/>
    </row>
    <row r="20" spans="1:19" s="82" customFormat="1" ht="15.75" customHeight="1">
      <c r="A20" s="370"/>
      <c r="B20" s="371"/>
      <c r="C20" s="67">
        <v>15</v>
      </c>
      <c r="D20" s="67" t="s">
        <v>461</v>
      </c>
      <c r="E20" s="39">
        <f>SUM(F20:G20)</f>
        <v>26</v>
      </c>
      <c r="F20" s="39">
        <v>7</v>
      </c>
      <c r="G20" s="39">
        <v>19</v>
      </c>
      <c r="H20" s="39">
        <f>SUM(I20:J20)</f>
        <v>0</v>
      </c>
      <c r="I20" s="39"/>
      <c r="J20" s="39"/>
      <c r="K20" s="39">
        <f>SUM(L20:M20)</f>
        <v>0</v>
      </c>
      <c r="L20" s="39"/>
      <c r="M20" s="39"/>
      <c r="N20" s="39">
        <f>SUM(O20:P20)</f>
        <v>0</v>
      </c>
      <c r="O20" s="39"/>
      <c r="P20" s="39"/>
      <c r="Q20" s="39">
        <f>SUM(R20:S20)</f>
        <v>0</v>
      </c>
      <c r="R20" s="39"/>
      <c r="S20" s="39"/>
    </row>
    <row r="21" spans="1:19" s="82" customFormat="1" ht="15.75" customHeight="1">
      <c r="A21" s="370"/>
      <c r="B21" s="371"/>
      <c r="C21" s="67">
        <v>16</v>
      </c>
      <c r="D21" s="67" t="s">
        <v>504</v>
      </c>
      <c r="E21" s="39">
        <f>SUM(F21:G21)</f>
        <v>59</v>
      </c>
      <c r="F21" s="39">
        <v>16</v>
      </c>
      <c r="G21" s="39">
        <v>43</v>
      </c>
      <c r="H21" s="39">
        <f>SUM(I21:J21)</f>
        <v>0</v>
      </c>
      <c r="I21" s="39">
        <v>0</v>
      </c>
      <c r="J21" s="39">
        <v>0</v>
      </c>
      <c r="K21" s="39">
        <f>SUM(L21:M21)</f>
        <v>46</v>
      </c>
      <c r="L21" s="39">
        <v>16</v>
      </c>
      <c r="M21" s="39">
        <v>30</v>
      </c>
      <c r="N21" s="39">
        <f>SUM(O21:P21)</f>
        <v>0</v>
      </c>
      <c r="O21" s="39"/>
      <c r="P21" s="39"/>
      <c r="Q21" s="39">
        <f>SUM(R21:S21)</f>
        <v>0</v>
      </c>
      <c r="R21" s="39"/>
      <c r="S21" s="39"/>
    </row>
    <row r="22" spans="1:19" s="82" customFormat="1" ht="15.75" customHeight="1">
      <c r="A22" s="370"/>
      <c r="B22" s="371"/>
      <c r="C22" s="67">
        <v>17</v>
      </c>
      <c r="D22" s="67" t="s">
        <v>471</v>
      </c>
      <c r="E22" s="39">
        <f>SUM(F22:G22)</f>
        <v>126</v>
      </c>
      <c r="F22" s="39">
        <v>25</v>
      </c>
      <c r="G22" s="39">
        <v>101</v>
      </c>
      <c r="H22" s="39">
        <f>SUM(I22:J22)</f>
        <v>0</v>
      </c>
      <c r="I22" s="39"/>
      <c r="J22" s="39"/>
      <c r="K22" s="39">
        <f>SUM(L22:M22)</f>
        <v>0</v>
      </c>
      <c r="L22" s="39"/>
      <c r="M22" s="39"/>
      <c r="N22" s="39">
        <f>SUM(O22:P22)</f>
        <v>0</v>
      </c>
      <c r="O22" s="39"/>
      <c r="P22" s="39"/>
      <c r="Q22" s="39">
        <f>SUM(R22:S22)</f>
        <v>0</v>
      </c>
      <c r="R22" s="39"/>
      <c r="S22" s="39"/>
    </row>
    <row r="23" spans="1:19" s="82" customFormat="1" ht="15.75" customHeight="1">
      <c r="A23" s="370"/>
      <c r="B23" s="371"/>
      <c r="C23" s="67">
        <v>18</v>
      </c>
      <c r="D23" s="67" t="s">
        <v>472</v>
      </c>
      <c r="E23" s="39">
        <f>SUM(F23:G23)</f>
        <v>97</v>
      </c>
      <c r="F23" s="39">
        <v>25</v>
      </c>
      <c r="G23" s="39">
        <v>72</v>
      </c>
      <c r="H23" s="39">
        <f>SUM(I23:J23)</f>
        <v>0</v>
      </c>
      <c r="I23" s="39"/>
      <c r="J23" s="39"/>
      <c r="K23" s="39">
        <f>SUM(L23:M23)</f>
        <v>0</v>
      </c>
      <c r="L23" s="39"/>
      <c r="M23" s="39"/>
      <c r="N23" s="39">
        <f>SUM(O23:P23)</f>
        <v>0</v>
      </c>
      <c r="O23" s="39"/>
      <c r="P23" s="39"/>
      <c r="Q23" s="39">
        <f>SUM(R23:S23)</f>
        <v>0</v>
      </c>
      <c r="R23" s="39"/>
      <c r="S23" s="39"/>
    </row>
    <row r="24" spans="1:19" s="82" customFormat="1" ht="15.75" customHeight="1">
      <c r="A24" s="370"/>
      <c r="B24" s="371"/>
      <c r="C24" s="67">
        <v>19</v>
      </c>
      <c r="D24" s="67" t="s">
        <v>479</v>
      </c>
      <c r="E24" s="39">
        <f>SUM(F24:G24)</f>
        <v>181</v>
      </c>
      <c r="F24" s="39">
        <v>60</v>
      </c>
      <c r="G24" s="39">
        <v>121</v>
      </c>
      <c r="H24" s="39">
        <f>SUM(I24:J24)</f>
        <v>0</v>
      </c>
      <c r="I24" s="39"/>
      <c r="J24" s="39"/>
      <c r="K24" s="39">
        <f>SUM(L24:M24)</f>
        <v>0</v>
      </c>
      <c r="L24" s="39"/>
      <c r="M24" s="39"/>
      <c r="N24" s="39">
        <f>SUM(O24:P24)</f>
        <v>0</v>
      </c>
      <c r="O24" s="39"/>
      <c r="P24" s="39"/>
      <c r="Q24" s="39">
        <f>SUM(R24:S24)</f>
        <v>0</v>
      </c>
      <c r="R24" s="39"/>
      <c r="S24" s="39"/>
    </row>
    <row r="25" spans="1:19" s="82" customFormat="1" ht="15.75" customHeight="1">
      <c r="A25" s="370"/>
      <c r="B25" s="371"/>
      <c r="C25" s="366" t="s">
        <v>692</v>
      </c>
      <c r="D25" s="367"/>
      <c r="E25" s="39">
        <f>SUM(E19:E24)</f>
        <v>587</v>
      </c>
      <c r="F25" s="39">
        <f>SUM(F19:F24)</f>
        <v>159</v>
      </c>
      <c r="G25" s="39">
        <f>SUM(G19:G24)</f>
        <v>428</v>
      </c>
      <c r="H25" s="39">
        <f>SUM(H19:H24)</f>
        <v>0</v>
      </c>
      <c r="I25" s="39">
        <f>SUM(I19:I24)</f>
        <v>0</v>
      </c>
      <c r="J25" s="39">
        <f>SUM(J19:J24)</f>
        <v>0</v>
      </c>
      <c r="K25" s="39">
        <f>SUM(K19:K24)</f>
        <v>46</v>
      </c>
      <c r="L25" s="39">
        <f>SUM(L19:L24)</f>
        <v>16</v>
      </c>
      <c r="M25" s="39">
        <f>SUM(M19:M24)</f>
        <v>30</v>
      </c>
      <c r="N25" s="39">
        <f>SUM(N19:N24)</f>
        <v>0</v>
      </c>
      <c r="O25" s="39">
        <f>SUM(O19:O24)</f>
        <v>0</v>
      </c>
      <c r="P25" s="39">
        <f>SUM(P19:P24)</f>
        <v>0</v>
      </c>
      <c r="Q25" s="39">
        <f>SUM(Q19:Q24)</f>
        <v>0</v>
      </c>
      <c r="R25" s="39">
        <f>SUM(R19:R24)</f>
        <v>0</v>
      </c>
      <c r="S25" s="39">
        <f>SUM(S19:S24)</f>
        <v>0</v>
      </c>
    </row>
    <row r="26" spans="1:19" s="82" customFormat="1" ht="15.75" customHeight="1">
      <c r="A26" s="370"/>
      <c r="B26" s="368" t="s">
        <v>486</v>
      </c>
      <c r="C26" s="368"/>
      <c r="D26" s="369"/>
      <c r="E26" s="39">
        <f>E25+E18+E11</f>
        <v>2945</v>
      </c>
      <c r="F26" s="39">
        <f>F25+F18+F11</f>
        <v>819</v>
      </c>
      <c r="G26" s="39">
        <f>G25+G18+G11</f>
        <v>2126</v>
      </c>
      <c r="H26" s="39">
        <f>H25+H18+H11</f>
        <v>0</v>
      </c>
      <c r="I26" s="39">
        <f>I25+I18+I11</f>
        <v>0</v>
      </c>
      <c r="J26" s="39">
        <f>J25+J18+J11</f>
        <v>0</v>
      </c>
      <c r="K26" s="39">
        <f>K25+K18+K11</f>
        <v>231</v>
      </c>
      <c r="L26" s="39">
        <f>L25+L18+L11</f>
        <v>106</v>
      </c>
      <c r="M26" s="39">
        <f>M25+M18+M11</f>
        <v>125</v>
      </c>
      <c r="N26" s="39">
        <f>N25+N18+N11</f>
        <v>21</v>
      </c>
      <c r="O26" s="39">
        <f>O25+O18+O11</f>
        <v>1</v>
      </c>
      <c r="P26" s="39">
        <f>P25+P18+P11</f>
        <v>20</v>
      </c>
      <c r="Q26" s="39">
        <f>Q25+Q18+Q11</f>
        <v>77</v>
      </c>
      <c r="R26" s="39">
        <f>R25+R18+R11</f>
        <v>8</v>
      </c>
      <c r="S26" s="39">
        <f>S25+S18+S11</f>
        <v>69</v>
      </c>
    </row>
    <row r="27" spans="1:19" s="82" customFormat="1" ht="15.75" customHeight="1">
      <c r="A27" s="370" t="s">
        <v>753</v>
      </c>
      <c r="B27" s="371" t="s">
        <v>381</v>
      </c>
      <c r="C27" s="67">
        <v>20</v>
      </c>
      <c r="D27" s="67" t="s">
        <v>351</v>
      </c>
      <c r="E27" s="39">
        <f>SUM(F27:G27)</f>
        <v>220</v>
      </c>
      <c r="F27" s="39">
        <v>57</v>
      </c>
      <c r="G27" s="39">
        <v>163</v>
      </c>
      <c r="H27" s="39">
        <f>SUM(I27:J27)</f>
        <v>0</v>
      </c>
      <c r="I27" s="39"/>
      <c r="J27" s="39"/>
      <c r="K27" s="39">
        <f>SUM(L27:M27)</f>
        <v>17</v>
      </c>
      <c r="L27" s="39">
        <v>11</v>
      </c>
      <c r="M27" s="39">
        <v>6</v>
      </c>
      <c r="N27" s="39">
        <f>SUM(O27:P27)</f>
        <v>0</v>
      </c>
      <c r="O27" s="39"/>
      <c r="P27" s="39"/>
      <c r="Q27" s="39">
        <f>SUM(R27:S27)</f>
        <v>0</v>
      </c>
      <c r="R27" s="39"/>
      <c r="S27" s="39"/>
    </row>
    <row r="28" spans="1:19" s="82" customFormat="1" ht="15.75" customHeight="1">
      <c r="A28" s="370"/>
      <c r="B28" s="371"/>
      <c r="C28" s="67">
        <v>21</v>
      </c>
      <c r="D28" s="67" t="s">
        <v>387</v>
      </c>
      <c r="E28" s="39">
        <f>SUM(F28:G28)</f>
        <v>281</v>
      </c>
      <c r="F28" s="39">
        <v>102</v>
      </c>
      <c r="G28" s="39">
        <v>179</v>
      </c>
      <c r="H28" s="39">
        <f>SUM(I28:J28)</f>
        <v>0</v>
      </c>
      <c r="I28" s="39">
        <v>0</v>
      </c>
      <c r="J28" s="39">
        <v>0</v>
      </c>
      <c r="K28" s="39">
        <f>SUM(L28:M28)</f>
        <v>88</v>
      </c>
      <c r="L28" s="39">
        <v>47</v>
      </c>
      <c r="M28" s="39">
        <v>41</v>
      </c>
      <c r="N28" s="39">
        <f>SUM(O28:P28)</f>
        <v>0</v>
      </c>
      <c r="O28" s="39">
        <v>0</v>
      </c>
      <c r="P28" s="39">
        <v>0</v>
      </c>
      <c r="Q28" s="39">
        <f>SUM(R28:S28)</f>
        <v>0</v>
      </c>
      <c r="R28" s="39"/>
      <c r="S28" s="39"/>
    </row>
    <row r="29" spans="1:19" s="82" customFormat="1" ht="15.75" customHeight="1">
      <c r="A29" s="370"/>
      <c r="B29" s="371"/>
      <c r="C29" s="67">
        <v>22</v>
      </c>
      <c r="D29" s="67" t="s">
        <v>539</v>
      </c>
      <c r="E29" s="39">
        <f>SUM(F29:G29)</f>
        <v>489</v>
      </c>
      <c r="F29" s="39">
        <v>153</v>
      </c>
      <c r="G29" s="39">
        <v>336</v>
      </c>
      <c r="H29" s="39">
        <f>SUM(I29:J29)</f>
        <v>7</v>
      </c>
      <c r="I29" s="39">
        <v>3</v>
      </c>
      <c r="J29" s="39">
        <v>4</v>
      </c>
      <c r="K29" s="39">
        <f>SUM(L29:M29)</f>
        <v>73</v>
      </c>
      <c r="L29" s="39">
        <v>42</v>
      </c>
      <c r="M29" s="39">
        <v>31</v>
      </c>
      <c r="N29" s="39">
        <f>SUM(O29:P29)</f>
        <v>0</v>
      </c>
      <c r="O29" s="39">
        <v>0</v>
      </c>
      <c r="P29" s="39">
        <v>0</v>
      </c>
      <c r="Q29" s="39">
        <f>SUM(R29:S29)</f>
        <v>124</v>
      </c>
      <c r="R29" s="39">
        <v>15</v>
      </c>
      <c r="S29" s="39">
        <v>109</v>
      </c>
    </row>
    <row r="30" spans="1:19" s="82" customFormat="1" ht="15.75" customHeight="1">
      <c r="A30" s="370"/>
      <c r="B30" s="371"/>
      <c r="C30" s="67">
        <v>23</v>
      </c>
      <c r="D30" s="67" t="s">
        <v>496</v>
      </c>
      <c r="E30" s="39">
        <f>SUM(F30:G30)</f>
        <v>84</v>
      </c>
      <c r="F30" s="39">
        <v>23</v>
      </c>
      <c r="G30" s="39">
        <v>61</v>
      </c>
      <c r="H30" s="39">
        <f>SUM(I30:J30)</f>
        <v>0</v>
      </c>
      <c r="I30" s="39"/>
      <c r="J30" s="39"/>
      <c r="K30" s="39">
        <f>SUM(L30:M30)</f>
        <v>20</v>
      </c>
      <c r="L30" s="39">
        <v>20</v>
      </c>
      <c r="M30" s="39">
        <v>0</v>
      </c>
      <c r="N30" s="39">
        <f>SUM(O30:P30)</f>
        <v>0</v>
      </c>
      <c r="O30" s="39"/>
      <c r="P30" s="39"/>
      <c r="Q30" s="39">
        <f>SUM(R30:S30)</f>
        <v>0</v>
      </c>
      <c r="R30" s="39"/>
      <c r="S30" s="39"/>
    </row>
    <row r="31" spans="1:19" s="82" customFormat="1" ht="15.75" customHeight="1">
      <c r="A31" s="370"/>
      <c r="B31" s="371"/>
      <c r="C31" s="366" t="s">
        <v>692</v>
      </c>
      <c r="D31" s="367"/>
      <c r="E31" s="39">
        <f>SUM(E27:E30)</f>
        <v>1074</v>
      </c>
      <c r="F31" s="39">
        <f>SUM(F27:F30)</f>
        <v>335</v>
      </c>
      <c r="G31" s="39">
        <f>SUM(G27:G30)</f>
        <v>739</v>
      </c>
      <c r="H31" s="39">
        <f>SUM(H27:H30)</f>
        <v>7</v>
      </c>
      <c r="I31" s="39">
        <f>SUM(I27:I30)</f>
        <v>3</v>
      </c>
      <c r="J31" s="39">
        <f>SUM(J27:J30)</f>
        <v>4</v>
      </c>
      <c r="K31" s="39">
        <f>SUM(K27:K30)</f>
        <v>198</v>
      </c>
      <c r="L31" s="39">
        <f>SUM(L27:L30)</f>
        <v>120</v>
      </c>
      <c r="M31" s="39">
        <f>SUM(M27:M30)</f>
        <v>78</v>
      </c>
      <c r="N31" s="39">
        <f>SUM(N27:N30)</f>
        <v>0</v>
      </c>
      <c r="O31" s="39">
        <f>SUM(O27:O30)</f>
        <v>0</v>
      </c>
      <c r="P31" s="39">
        <f>SUM(P27:P30)</f>
        <v>0</v>
      </c>
      <c r="Q31" s="39">
        <f>SUM(Q27:Q30)</f>
        <v>124</v>
      </c>
      <c r="R31" s="39">
        <f>SUM(R27:R30)</f>
        <v>15</v>
      </c>
      <c r="S31" s="39">
        <f>SUM(S27:S30)</f>
        <v>109</v>
      </c>
    </row>
    <row r="32" spans="1:19" s="82" customFormat="1" ht="15.75" customHeight="1">
      <c r="A32" s="370"/>
      <c r="B32" s="371" t="s">
        <v>358</v>
      </c>
      <c r="C32" s="67">
        <v>24</v>
      </c>
      <c r="D32" s="67" t="s">
        <v>314</v>
      </c>
      <c r="E32" s="39">
        <f>SUM(F32:G32)</f>
        <v>260</v>
      </c>
      <c r="F32" s="39">
        <v>79</v>
      </c>
      <c r="G32" s="39">
        <v>181</v>
      </c>
      <c r="H32" s="39">
        <f>SUM(I32:J32)</f>
        <v>0</v>
      </c>
      <c r="I32" s="39"/>
      <c r="J32" s="39"/>
      <c r="K32" s="39">
        <f>SUM(L32:M32)</f>
        <v>49</v>
      </c>
      <c r="L32" s="39">
        <v>24</v>
      </c>
      <c r="M32" s="39">
        <v>25</v>
      </c>
      <c r="N32" s="39">
        <f>SUM(O32:P32)</f>
        <v>0</v>
      </c>
      <c r="O32" s="39"/>
      <c r="P32" s="39"/>
      <c r="Q32" s="39">
        <f>SUM(R32:S32)</f>
        <v>0</v>
      </c>
      <c r="R32" s="39"/>
      <c r="S32" s="39"/>
    </row>
    <row r="33" spans="1:19" s="82" customFormat="1" ht="15.75" customHeight="1">
      <c r="A33" s="370"/>
      <c r="B33" s="371"/>
      <c r="C33" s="67">
        <v>25</v>
      </c>
      <c r="D33" s="67" t="s">
        <v>468</v>
      </c>
      <c r="E33" s="39">
        <f>SUM(F33:G33)</f>
        <v>249</v>
      </c>
      <c r="F33" s="39">
        <v>86</v>
      </c>
      <c r="G33" s="39">
        <v>163</v>
      </c>
      <c r="H33" s="39">
        <f>SUM(I33:J33)</f>
        <v>0</v>
      </c>
      <c r="I33" s="39"/>
      <c r="J33" s="39"/>
      <c r="K33" s="39">
        <f>SUM(L33:M33)</f>
        <v>74</v>
      </c>
      <c r="L33" s="39">
        <v>41</v>
      </c>
      <c r="M33" s="39">
        <v>33</v>
      </c>
      <c r="N33" s="39">
        <f>SUM(O33:P33)</f>
        <v>5</v>
      </c>
      <c r="O33" s="39">
        <v>0</v>
      </c>
      <c r="P33" s="39">
        <v>5</v>
      </c>
      <c r="Q33" s="39">
        <f>SUM(R33:S33)</f>
        <v>0</v>
      </c>
      <c r="R33" s="39"/>
      <c r="S33" s="39"/>
    </row>
    <row r="34" spans="1:19" s="82" customFormat="1" ht="15.75" customHeight="1">
      <c r="A34" s="370"/>
      <c r="B34" s="371"/>
      <c r="C34" s="67">
        <v>26</v>
      </c>
      <c r="D34" s="76" t="s">
        <v>362</v>
      </c>
      <c r="E34" s="39">
        <f>SUM(F34:G34)</f>
        <v>72</v>
      </c>
      <c r="F34" s="39">
        <v>20</v>
      </c>
      <c r="G34" s="39">
        <v>52</v>
      </c>
      <c r="H34" s="39"/>
      <c r="I34" s="39"/>
      <c r="J34" s="39"/>
      <c r="K34" s="39"/>
      <c r="L34" s="39"/>
      <c r="M34" s="39"/>
      <c r="N34" s="39"/>
      <c r="O34" s="39"/>
      <c r="P34" s="39"/>
      <c r="Q34" s="39">
        <f>SUM(R34:S34)</f>
        <v>64</v>
      </c>
      <c r="R34" s="39">
        <v>13</v>
      </c>
      <c r="S34" s="39">
        <v>51</v>
      </c>
    </row>
    <row r="35" spans="1:19" s="82" customFormat="1" ht="15.75" customHeight="1">
      <c r="A35" s="370"/>
      <c r="B35" s="371"/>
      <c r="C35" s="67">
        <v>27</v>
      </c>
      <c r="D35" s="67" t="s">
        <v>485</v>
      </c>
      <c r="E35" s="39">
        <f>SUM(F35:G35)</f>
        <v>253</v>
      </c>
      <c r="F35" s="39">
        <v>58</v>
      </c>
      <c r="G35" s="39">
        <v>195</v>
      </c>
      <c r="H35" s="39">
        <f>SUM(I35:J35)</f>
        <v>0</v>
      </c>
      <c r="I35" s="39"/>
      <c r="J35" s="39"/>
      <c r="K35" s="39">
        <f>SUM(L35:M35)</f>
        <v>0</v>
      </c>
      <c r="L35" s="39"/>
      <c r="M35" s="39"/>
      <c r="N35" s="39">
        <f>SUM(O35:P35)</f>
        <v>0</v>
      </c>
      <c r="O35" s="39"/>
      <c r="P35" s="39"/>
      <c r="Q35" s="39">
        <f>SUM(R35:S35)</f>
        <v>0</v>
      </c>
      <c r="R35" s="39"/>
      <c r="S35" s="39"/>
    </row>
    <row r="36" spans="1:19" s="82" customFormat="1" ht="15.75" customHeight="1">
      <c r="A36" s="370"/>
      <c r="B36" s="371"/>
      <c r="C36" s="67">
        <v>28</v>
      </c>
      <c r="D36" s="67" t="s">
        <v>371</v>
      </c>
      <c r="E36" s="39">
        <f>SUM(F36:G36)</f>
        <v>47</v>
      </c>
      <c r="F36" s="39">
        <v>11</v>
      </c>
      <c r="G36" s="39">
        <v>36</v>
      </c>
      <c r="H36" s="39">
        <f>SUM(I36:J36)</f>
        <v>0</v>
      </c>
      <c r="I36" s="39"/>
      <c r="J36" s="39"/>
      <c r="K36" s="39">
        <f>SUM(L36:M36)</f>
        <v>0</v>
      </c>
      <c r="L36" s="39"/>
      <c r="M36" s="39"/>
      <c r="N36" s="39">
        <f>SUM(O36:P36)</f>
        <v>0</v>
      </c>
      <c r="O36" s="39"/>
      <c r="P36" s="39"/>
      <c r="Q36" s="39">
        <f>SUM(R36:S36)</f>
        <v>0</v>
      </c>
      <c r="R36" s="39"/>
      <c r="S36" s="39"/>
    </row>
    <row r="37" spans="1:19" s="82" customFormat="1" ht="15.75" customHeight="1">
      <c r="A37" s="370"/>
      <c r="B37" s="371"/>
      <c r="C37" s="366" t="s">
        <v>692</v>
      </c>
      <c r="D37" s="367"/>
      <c r="E37" s="39">
        <f>SUM(E32:E36)</f>
        <v>881</v>
      </c>
      <c r="F37" s="39">
        <f>SUM(F32:F36)</f>
        <v>254</v>
      </c>
      <c r="G37" s="39">
        <f>SUM(G32:G36)</f>
        <v>627</v>
      </c>
      <c r="H37" s="39">
        <f>SUM(H32:H36)</f>
        <v>0</v>
      </c>
      <c r="I37" s="39">
        <f>SUM(I32:I36)</f>
        <v>0</v>
      </c>
      <c r="J37" s="39">
        <f>SUM(J32:J36)</f>
        <v>0</v>
      </c>
      <c r="K37" s="39">
        <f>SUM(K32:K36)</f>
        <v>123</v>
      </c>
      <c r="L37" s="39">
        <f>SUM(L32:L36)</f>
        <v>65</v>
      </c>
      <c r="M37" s="39">
        <f>SUM(M32:M36)</f>
        <v>58</v>
      </c>
      <c r="N37" s="39">
        <f>SUM(N32:N36)</f>
        <v>5</v>
      </c>
      <c r="O37" s="39">
        <f>SUM(O32:O36)</f>
        <v>0</v>
      </c>
      <c r="P37" s="39">
        <f>SUM(P32:P36)</f>
        <v>5</v>
      </c>
      <c r="Q37" s="39">
        <f>SUM(Q32:Q36)</f>
        <v>64</v>
      </c>
      <c r="R37" s="39">
        <f>SUM(R32:R36)</f>
        <v>13</v>
      </c>
      <c r="S37" s="39">
        <f>SUM(S32:S36)</f>
        <v>51</v>
      </c>
    </row>
    <row r="38" spans="1:19" s="82" customFormat="1" ht="15.75" customHeight="1">
      <c r="A38" s="370"/>
      <c r="B38" s="371" t="s">
        <v>341</v>
      </c>
      <c r="C38" s="67">
        <v>29</v>
      </c>
      <c r="D38" s="67" t="s">
        <v>391</v>
      </c>
      <c r="E38" s="39">
        <f>SUM(F38:G38)</f>
        <v>158</v>
      </c>
      <c r="F38" s="39">
        <v>34</v>
      </c>
      <c r="G38" s="39">
        <v>124</v>
      </c>
      <c r="H38" s="39">
        <f>SUM(I38:J38)</f>
        <v>0</v>
      </c>
      <c r="I38" s="39"/>
      <c r="J38" s="39"/>
      <c r="K38" s="39">
        <f>SUM(L38:M38)</f>
        <v>8</v>
      </c>
      <c r="L38" s="39">
        <v>7</v>
      </c>
      <c r="M38" s="39">
        <v>1</v>
      </c>
      <c r="N38" s="39">
        <f>SUM(O38:P38)</f>
        <v>0</v>
      </c>
      <c r="O38" s="39"/>
      <c r="P38" s="39"/>
      <c r="Q38" s="39">
        <f>SUM(R38:S38)</f>
        <v>0</v>
      </c>
      <c r="R38" s="39"/>
      <c r="S38" s="39"/>
    </row>
    <row r="39" spans="1:19" s="82" customFormat="1" ht="15.75" customHeight="1">
      <c r="A39" s="370"/>
      <c r="B39" s="371"/>
      <c r="C39" s="67">
        <v>30</v>
      </c>
      <c r="D39" s="67" t="s">
        <v>354</v>
      </c>
      <c r="E39" s="39">
        <f>SUM(F39:G39)</f>
        <v>289</v>
      </c>
      <c r="F39" s="39">
        <v>72</v>
      </c>
      <c r="G39" s="39">
        <v>217</v>
      </c>
      <c r="H39" s="39">
        <f>SUM(I39:J39)</f>
        <v>0</v>
      </c>
      <c r="I39" s="39"/>
      <c r="J39" s="39"/>
      <c r="K39" s="39">
        <f>SUM(L39:M39)</f>
        <v>7</v>
      </c>
      <c r="L39" s="39">
        <v>4</v>
      </c>
      <c r="M39" s="39">
        <v>3</v>
      </c>
      <c r="N39" s="39">
        <f>SUM(O39:P39)</f>
        <v>0</v>
      </c>
      <c r="O39" s="39"/>
      <c r="P39" s="39"/>
      <c r="Q39" s="39">
        <f>SUM(R39:S39)</f>
        <v>0</v>
      </c>
      <c r="R39" s="39"/>
      <c r="S39" s="39"/>
    </row>
    <row r="40" spans="1:19" s="82" customFormat="1" ht="15.75" customHeight="1">
      <c r="A40" s="370"/>
      <c r="B40" s="371"/>
      <c r="C40" s="67">
        <v>31</v>
      </c>
      <c r="D40" s="67" t="s">
        <v>406</v>
      </c>
      <c r="E40" s="39">
        <f>SUM(F40:G40)</f>
        <v>100</v>
      </c>
      <c r="F40" s="39">
        <v>23</v>
      </c>
      <c r="G40" s="39">
        <v>77</v>
      </c>
      <c r="H40" s="39">
        <f>SUM(I40:J40)</f>
        <v>0</v>
      </c>
      <c r="I40" s="39"/>
      <c r="J40" s="39"/>
      <c r="K40" s="39">
        <f>SUM(L40:M40)</f>
        <v>9</v>
      </c>
      <c r="L40" s="39">
        <v>4</v>
      </c>
      <c r="M40" s="39">
        <v>5</v>
      </c>
      <c r="N40" s="39">
        <f>SUM(O40:P40)</f>
        <v>0</v>
      </c>
      <c r="O40" s="39"/>
      <c r="P40" s="39"/>
      <c r="Q40" s="39">
        <f>SUM(R40:S40)</f>
        <v>0</v>
      </c>
      <c r="R40" s="39"/>
      <c r="S40" s="39"/>
    </row>
    <row r="41" spans="1:19" s="82" customFormat="1" ht="15.75" customHeight="1">
      <c r="A41" s="370"/>
      <c r="B41" s="371"/>
      <c r="C41" s="67">
        <v>32</v>
      </c>
      <c r="D41" s="67" t="s">
        <v>649</v>
      </c>
      <c r="E41" s="39">
        <f>SUM(F41:G41)</f>
        <v>80</v>
      </c>
      <c r="F41" s="39">
        <v>33</v>
      </c>
      <c r="G41" s="39">
        <v>47</v>
      </c>
      <c r="H41" s="39">
        <f>SUM(I41:J41)</f>
        <v>0</v>
      </c>
      <c r="I41" s="39"/>
      <c r="J41" s="39"/>
      <c r="K41" s="39">
        <f>SUM(L41:M41)</f>
        <v>0</v>
      </c>
      <c r="L41" s="39"/>
      <c r="M41" s="39"/>
      <c r="N41" s="39">
        <f>SUM(O41:P41)</f>
        <v>0</v>
      </c>
      <c r="O41" s="39"/>
      <c r="P41" s="39"/>
      <c r="Q41" s="39">
        <f>SUM(R41:S41)</f>
        <v>0</v>
      </c>
      <c r="R41" s="39"/>
      <c r="S41" s="39"/>
    </row>
    <row r="42" spans="1:19" s="82" customFormat="1" ht="15.75" customHeight="1">
      <c r="A42" s="370"/>
      <c r="B42" s="371"/>
      <c r="C42" s="67">
        <v>33</v>
      </c>
      <c r="D42" s="67" t="s">
        <v>339</v>
      </c>
      <c r="E42" s="39">
        <f>SUM(F42:G42)</f>
        <v>237</v>
      </c>
      <c r="F42" s="39">
        <v>65</v>
      </c>
      <c r="G42" s="39">
        <v>172</v>
      </c>
      <c r="H42" s="39">
        <f>SUM(I42:J42)</f>
        <v>0</v>
      </c>
      <c r="I42" s="39"/>
      <c r="J42" s="39"/>
      <c r="K42" s="39">
        <f>SUM(L42:M42)</f>
        <v>8</v>
      </c>
      <c r="L42" s="39">
        <v>8</v>
      </c>
      <c r="M42" s="39">
        <v>0</v>
      </c>
      <c r="N42" s="39">
        <f>SUM(O42:P42)</f>
        <v>0</v>
      </c>
      <c r="O42" s="39"/>
      <c r="P42" s="39">
        <v>0</v>
      </c>
      <c r="Q42" s="39">
        <f>SUM(R42:S42)</f>
        <v>0</v>
      </c>
      <c r="R42" s="39"/>
      <c r="S42" s="39"/>
    </row>
    <row r="43" spans="1:19" s="82" customFormat="1" ht="15.75" customHeight="1">
      <c r="A43" s="370"/>
      <c r="B43" s="371"/>
      <c r="C43" s="366" t="s">
        <v>692</v>
      </c>
      <c r="D43" s="367"/>
      <c r="E43" s="39">
        <f>SUM(E38:E42)</f>
        <v>864</v>
      </c>
      <c r="F43" s="39">
        <f>SUM(F38:F42)</f>
        <v>227</v>
      </c>
      <c r="G43" s="39">
        <f>SUM(G38:G42)</f>
        <v>637</v>
      </c>
      <c r="H43" s="39">
        <f>SUM(H38:H42)</f>
        <v>0</v>
      </c>
      <c r="I43" s="39">
        <f>SUM(I38:I42)</f>
        <v>0</v>
      </c>
      <c r="J43" s="39">
        <f>SUM(J38:J42)</f>
        <v>0</v>
      </c>
      <c r="K43" s="39">
        <f>SUM(K38:K42)</f>
        <v>32</v>
      </c>
      <c r="L43" s="39">
        <f>SUM(L38:L42)</f>
        <v>23</v>
      </c>
      <c r="M43" s="39">
        <f>SUM(M38:M42)</f>
        <v>9</v>
      </c>
      <c r="N43" s="39">
        <f>SUM(N38:N42)</f>
        <v>0</v>
      </c>
      <c r="O43" s="39">
        <f>SUM(O38:O42)</f>
        <v>0</v>
      </c>
      <c r="P43" s="39">
        <f>SUM(P38:P42)</f>
        <v>0</v>
      </c>
      <c r="Q43" s="39">
        <f>SUM(Q38:Q42)</f>
        <v>0</v>
      </c>
      <c r="R43" s="39">
        <f>SUM(R38:R42)</f>
        <v>0</v>
      </c>
      <c r="S43" s="39">
        <f>SUM(S38:S42)</f>
        <v>0</v>
      </c>
    </row>
    <row r="44" spans="1:19" s="82" customFormat="1" ht="15.75" customHeight="1">
      <c r="A44" s="370"/>
      <c r="B44" s="371" t="s">
        <v>396</v>
      </c>
      <c r="C44" s="67">
        <v>34</v>
      </c>
      <c r="D44" s="67" t="s">
        <v>634</v>
      </c>
      <c r="E44" s="39">
        <f>SUM(F44:G44)</f>
        <v>0</v>
      </c>
      <c r="F44" s="39">
        <v>0</v>
      </c>
      <c r="G44" s="39">
        <v>0</v>
      </c>
      <c r="H44" s="39">
        <f>SUM(I44:J44)</f>
        <v>0</v>
      </c>
      <c r="I44" s="39"/>
      <c r="J44" s="39"/>
      <c r="K44" s="39">
        <f>SUM(L44:M44)</f>
        <v>0</v>
      </c>
      <c r="L44" s="39"/>
      <c r="M44" s="39"/>
      <c r="N44" s="39">
        <f>SUM(O44:P44)</f>
        <v>0</v>
      </c>
      <c r="O44" s="39"/>
      <c r="P44" s="39"/>
      <c r="Q44" s="39">
        <f>SUM(R44:S44)</f>
        <v>0</v>
      </c>
      <c r="R44" s="39"/>
      <c r="S44" s="39"/>
    </row>
    <row r="45" spans="1:19" s="82" customFormat="1" ht="15.75" customHeight="1">
      <c r="A45" s="370"/>
      <c r="B45" s="371"/>
      <c r="C45" s="67">
        <v>35</v>
      </c>
      <c r="D45" s="67" t="s">
        <v>456</v>
      </c>
      <c r="E45" s="39">
        <f>SUM(F45:G45)</f>
        <v>65</v>
      </c>
      <c r="F45" s="39">
        <v>21</v>
      </c>
      <c r="G45" s="39">
        <v>44</v>
      </c>
      <c r="H45" s="39">
        <f>SUM(I45:J45)</f>
        <v>0</v>
      </c>
      <c r="I45" s="39"/>
      <c r="J45" s="39"/>
      <c r="K45" s="39">
        <f>SUM(L45:M45)</f>
        <v>0</v>
      </c>
      <c r="L45" s="39"/>
      <c r="M45" s="39"/>
      <c r="N45" s="39">
        <f>SUM(O45:P45)</f>
        <v>0</v>
      </c>
      <c r="O45" s="39"/>
      <c r="P45" s="39"/>
      <c r="Q45" s="39">
        <f>SUM(R45:S45)</f>
        <v>0</v>
      </c>
      <c r="R45" s="39"/>
      <c r="S45" s="39"/>
    </row>
    <row r="46" spans="1:19" s="82" customFormat="1" ht="15.75" customHeight="1">
      <c r="A46" s="370"/>
      <c r="B46" s="371"/>
      <c r="C46" s="67">
        <v>36</v>
      </c>
      <c r="D46" s="67" t="s">
        <v>481</v>
      </c>
      <c r="E46" s="39">
        <f>SUM(F46:G46)</f>
        <v>76</v>
      </c>
      <c r="F46" s="39">
        <v>31</v>
      </c>
      <c r="G46" s="39">
        <v>45</v>
      </c>
      <c r="H46" s="39">
        <f>SUM(I46:J46)</f>
        <v>0</v>
      </c>
      <c r="I46" s="39"/>
      <c r="J46" s="39"/>
      <c r="K46" s="39">
        <f>SUM(L46:M46)</f>
        <v>0</v>
      </c>
      <c r="L46" s="39"/>
      <c r="M46" s="39"/>
      <c r="N46" s="39">
        <f>SUM(O46:P46)</f>
        <v>0</v>
      </c>
      <c r="O46" s="39"/>
      <c r="P46" s="39"/>
      <c r="Q46" s="39">
        <f>SUM(R46:S46)</f>
        <v>0</v>
      </c>
      <c r="R46" s="39"/>
      <c r="S46" s="39"/>
    </row>
    <row r="47" spans="1:19" s="82" customFormat="1" ht="15.75" customHeight="1">
      <c r="A47" s="370"/>
      <c r="B47" s="371"/>
      <c r="C47" s="67">
        <v>37</v>
      </c>
      <c r="D47" s="67" t="s">
        <v>463</v>
      </c>
      <c r="E47" s="39">
        <f>SUM(F47:G47)</f>
        <v>93</v>
      </c>
      <c r="F47" s="39">
        <v>33</v>
      </c>
      <c r="G47" s="39">
        <v>60</v>
      </c>
      <c r="H47" s="39">
        <f>SUM(I47:J47)</f>
        <v>0</v>
      </c>
      <c r="I47" s="39"/>
      <c r="J47" s="39"/>
      <c r="K47" s="39">
        <f>SUM(L47:M47)</f>
        <v>0</v>
      </c>
      <c r="L47" s="39"/>
      <c r="M47" s="39"/>
      <c r="N47" s="39">
        <f>SUM(O47:P47)</f>
        <v>3</v>
      </c>
      <c r="O47" s="39"/>
      <c r="P47" s="39">
        <v>3</v>
      </c>
      <c r="Q47" s="39">
        <f>SUM(R47:S47)</f>
        <v>0</v>
      </c>
      <c r="R47" s="39"/>
      <c r="S47" s="39"/>
    </row>
    <row r="48" spans="1:19" s="82" customFormat="1" ht="15.75" customHeight="1">
      <c r="A48" s="370"/>
      <c r="B48" s="371"/>
      <c r="C48" s="67">
        <v>38</v>
      </c>
      <c r="D48" s="67" t="s">
        <v>531</v>
      </c>
      <c r="E48" s="39">
        <f>SUM(F48:G48)</f>
        <v>23</v>
      </c>
      <c r="F48" s="39">
        <v>6</v>
      </c>
      <c r="G48" s="39">
        <v>17</v>
      </c>
      <c r="H48" s="39">
        <f>SUM(I48:J48)</f>
        <v>5</v>
      </c>
      <c r="I48" s="39">
        <v>1</v>
      </c>
      <c r="J48" s="39">
        <v>4</v>
      </c>
      <c r="K48" s="39">
        <f>SUM(L48:M48)</f>
        <v>0</v>
      </c>
      <c r="L48" s="39"/>
      <c r="M48" s="39"/>
      <c r="N48" s="39">
        <f>SUM(O48:P48)</f>
        <v>0</v>
      </c>
      <c r="O48" s="39"/>
      <c r="P48" s="39"/>
      <c r="Q48" s="39">
        <f>SUM(R48:S48)</f>
        <v>0</v>
      </c>
      <c r="R48" s="39"/>
      <c r="S48" s="39"/>
    </row>
    <row r="49" spans="1:19" s="82" customFormat="1" ht="15.75" customHeight="1">
      <c r="A49" s="370"/>
      <c r="B49" s="371"/>
      <c r="C49" s="366" t="s">
        <v>692</v>
      </c>
      <c r="D49" s="367"/>
      <c r="E49" s="39">
        <f>SUM(E44:E48)</f>
        <v>257</v>
      </c>
      <c r="F49" s="39">
        <f>SUM(F44:F48)</f>
        <v>91</v>
      </c>
      <c r="G49" s="39">
        <f>SUM(G44:G48)</f>
        <v>166</v>
      </c>
      <c r="H49" s="39">
        <f>SUM(H44:H48)</f>
        <v>5</v>
      </c>
      <c r="I49" s="39">
        <f>SUM(I44:I48)</f>
        <v>1</v>
      </c>
      <c r="J49" s="39">
        <f>SUM(J44:J48)</f>
        <v>4</v>
      </c>
      <c r="K49" s="39">
        <f>SUM(K44:K48)</f>
        <v>0</v>
      </c>
      <c r="L49" s="39">
        <f>SUM(L44:L48)</f>
        <v>0</v>
      </c>
      <c r="M49" s="39">
        <f>SUM(M44:M48)</f>
        <v>0</v>
      </c>
      <c r="N49" s="39">
        <f>SUM(N44:N48)</f>
        <v>3</v>
      </c>
      <c r="O49" s="39">
        <f>SUM(O44:O48)</f>
        <v>0</v>
      </c>
      <c r="P49" s="39">
        <f>SUM(P44:P48)</f>
        <v>3</v>
      </c>
      <c r="Q49" s="39">
        <f>SUM(Q44:Q48)</f>
        <v>0</v>
      </c>
      <c r="R49" s="39">
        <f>SUM(R44:R48)</f>
        <v>0</v>
      </c>
      <c r="S49" s="39">
        <f>SUM(S44:S48)</f>
        <v>0</v>
      </c>
    </row>
    <row r="50" spans="1:19" s="82" customFormat="1" ht="15.75" customHeight="1">
      <c r="A50" s="370"/>
      <c r="B50" s="368" t="s">
        <v>486</v>
      </c>
      <c r="C50" s="368"/>
      <c r="D50" s="369"/>
      <c r="E50" s="39">
        <f>E49+E43+E37+E31</f>
        <v>3076</v>
      </c>
      <c r="F50" s="39">
        <f>F49+F43+F37+F31</f>
        <v>907</v>
      </c>
      <c r="G50" s="39">
        <f>G49+G43+G37+G31</f>
        <v>2169</v>
      </c>
      <c r="H50" s="39">
        <f>H49+H43+H37+H31</f>
        <v>12</v>
      </c>
      <c r="I50" s="39">
        <f>I49+I43+I37+I31</f>
        <v>4</v>
      </c>
      <c r="J50" s="39">
        <f>J49+J43+J37+J31</f>
        <v>8</v>
      </c>
      <c r="K50" s="39">
        <f>K49+K43+K37+K31</f>
        <v>353</v>
      </c>
      <c r="L50" s="39">
        <f>L49+L43+L37+L31</f>
        <v>208</v>
      </c>
      <c r="M50" s="39">
        <f>M49+M43+M37+M31</f>
        <v>145</v>
      </c>
      <c r="N50" s="39">
        <f>N49+N43+N37+N31</f>
        <v>8</v>
      </c>
      <c r="O50" s="39">
        <f>O49+O43+O37+O31</f>
        <v>0</v>
      </c>
      <c r="P50" s="39">
        <f>P49+P43+P37+P31</f>
        <v>8</v>
      </c>
      <c r="Q50" s="39">
        <f>Q49+Q43+Q37+Q31</f>
        <v>188</v>
      </c>
      <c r="R50" s="39">
        <f>R49+R43+R37+R31</f>
        <v>28</v>
      </c>
      <c r="S50" s="39">
        <f>S49+S43+S37+S31</f>
        <v>160</v>
      </c>
    </row>
    <row r="51" spans="1:19" s="82" customFormat="1" ht="15" customHeight="1">
      <c r="A51" s="370" t="s">
        <v>755</v>
      </c>
      <c r="B51" s="371" t="s">
        <v>381</v>
      </c>
      <c r="C51" s="67">
        <v>39</v>
      </c>
      <c r="D51" s="67" t="s">
        <v>323</v>
      </c>
      <c r="E51" s="39">
        <f>SUM(F51:G51)</f>
        <v>146</v>
      </c>
      <c r="F51" s="43">
        <v>53</v>
      </c>
      <c r="G51" s="43">
        <v>93</v>
      </c>
      <c r="H51" s="39">
        <f>SUM(I51:J51)</f>
        <v>0</v>
      </c>
      <c r="I51" s="43"/>
      <c r="J51" s="43"/>
      <c r="K51" s="39">
        <f>SUM(L51:M51)</f>
        <v>0</v>
      </c>
      <c r="L51" s="43"/>
      <c r="M51" s="43"/>
      <c r="N51" s="39">
        <f>SUM(O51:P51)</f>
        <v>0</v>
      </c>
      <c r="O51" s="39"/>
      <c r="P51" s="39"/>
      <c r="Q51" s="39">
        <f>SUM(R51:S51)</f>
        <v>0</v>
      </c>
      <c r="R51" s="39"/>
      <c r="S51" s="39"/>
    </row>
    <row r="52" spans="1:19" s="82" customFormat="1" ht="15.75" customHeight="1">
      <c r="A52" s="370"/>
      <c r="B52" s="371"/>
      <c r="C52" s="67">
        <v>40</v>
      </c>
      <c r="D52" s="67" t="s">
        <v>372</v>
      </c>
      <c r="E52" s="39">
        <f>SUM(F52:G52)</f>
        <v>185</v>
      </c>
      <c r="F52" s="39">
        <v>45</v>
      </c>
      <c r="G52" s="39">
        <v>140</v>
      </c>
      <c r="H52" s="39">
        <f>SUM(I52:J52)</f>
        <v>0</v>
      </c>
      <c r="I52" s="39"/>
      <c r="J52" s="39"/>
      <c r="K52" s="39">
        <f>SUM(L52:M52)</f>
        <v>6</v>
      </c>
      <c r="L52" s="39">
        <v>1</v>
      </c>
      <c r="M52" s="39">
        <v>5</v>
      </c>
      <c r="N52" s="39">
        <f>SUM(O52:P52)</f>
        <v>0</v>
      </c>
      <c r="O52" s="39"/>
      <c r="P52" s="39"/>
      <c r="Q52" s="39">
        <f>SUM(R52:S52)</f>
        <v>0</v>
      </c>
      <c r="R52" s="39"/>
      <c r="S52" s="39"/>
    </row>
    <row r="53" spans="1:19" s="82" customFormat="1" ht="15.75" customHeight="1">
      <c r="A53" s="370"/>
      <c r="B53" s="371"/>
      <c r="C53" s="67">
        <v>41</v>
      </c>
      <c r="D53" s="67" t="s">
        <v>376</v>
      </c>
      <c r="E53" s="39">
        <f>SUM(F53:G53)</f>
        <v>333</v>
      </c>
      <c r="F53" s="39">
        <v>96</v>
      </c>
      <c r="G53" s="39">
        <v>237</v>
      </c>
      <c r="H53" s="39">
        <f>SUM(I53:J53)</f>
        <v>0</v>
      </c>
      <c r="I53" s="39"/>
      <c r="J53" s="39"/>
      <c r="K53" s="39">
        <f>SUM(L53:M53)</f>
        <v>145</v>
      </c>
      <c r="L53" s="39">
        <v>54</v>
      </c>
      <c r="M53" s="39">
        <v>91</v>
      </c>
      <c r="N53" s="39">
        <f>SUM(O53:P53)</f>
        <v>0</v>
      </c>
      <c r="O53" s="39"/>
      <c r="P53" s="39"/>
      <c r="Q53" s="39">
        <f>SUM(R53:S53)</f>
        <v>0</v>
      </c>
      <c r="R53" s="39"/>
      <c r="S53" s="39"/>
    </row>
    <row r="54" spans="1:19" s="82" customFormat="1" ht="15.75" customHeight="1">
      <c r="A54" s="370"/>
      <c r="B54" s="371"/>
      <c r="C54" s="67">
        <v>42</v>
      </c>
      <c r="D54" s="67" t="s">
        <v>423</v>
      </c>
      <c r="E54" s="39">
        <f>SUM(F54:G54)</f>
        <v>218</v>
      </c>
      <c r="F54" s="39">
        <v>63</v>
      </c>
      <c r="G54" s="39">
        <v>155</v>
      </c>
      <c r="H54" s="39">
        <f>SUM(I54:J54)</f>
        <v>0</v>
      </c>
      <c r="I54" s="39"/>
      <c r="J54" s="39"/>
      <c r="K54" s="39">
        <f>SUM(L54:M54)</f>
        <v>0</v>
      </c>
      <c r="L54" s="39"/>
      <c r="M54" s="39"/>
      <c r="N54" s="39">
        <f>SUM(O54:P54)</f>
        <v>0</v>
      </c>
      <c r="O54" s="39"/>
      <c r="P54" s="39"/>
      <c r="Q54" s="39">
        <f>SUM(R54:S54)</f>
        <v>1</v>
      </c>
      <c r="R54" s="39">
        <v>1</v>
      </c>
      <c r="S54" s="39">
        <v>0</v>
      </c>
    </row>
    <row r="55" spans="1:19" s="82" customFormat="1" ht="15.75" customHeight="1">
      <c r="A55" s="370"/>
      <c r="B55" s="371"/>
      <c r="C55" s="67">
        <v>43</v>
      </c>
      <c r="D55" s="67" t="s">
        <v>374</v>
      </c>
      <c r="E55" s="39">
        <f>SUM(F55:G55)</f>
        <v>107</v>
      </c>
      <c r="F55" s="39">
        <v>29</v>
      </c>
      <c r="G55" s="39">
        <v>78</v>
      </c>
      <c r="H55" s="39">
        <f>SUM(I55:J55)</f>
        <v>0</v>
      </c>
      <c r="I55" s="39"/>
      <c r="J55" s="39"/>
      <c r="K55" s="39">
        <f>SUM(L55:M55)</f>
        <v>15</v>
      </c>
      <c r="L55" s="39">
        <v>5</v>
      </c>
      <c r="M55" s="39">
        <v>10</v>
      </c>
      <c r="N55" s="39">
        <f>SUM(O55:P55)</f>
        <v>0</v>
      </c>
      <c r="O55" s="39"/>
      <c r="P55" s="39"/>
      <c r="Q55" s="39">
        <f>SUM(R55:S55)</f>
        <v>0</v>
      </c>
      <c r="R55" s="39"/>
      <c r="S55" s="39"/>
    </row>
    <row r="56" spans="1:19" s="82" customFormat="1" ht="15.75" customHeight="1">
      <c r="A56" s="370"/>
      <c r="B56" s="371"/>
      <c r="C56" s="366" t="s">
        <v>692</v>
      </c>
      <c r="D56" s="375"/>
      <c r="E56" s="39">
        <f>SUM(E51:E55)</f>
        <v>989</v>
      </c>
      <c r="F56" s="39">
        <f>SUM(F51:F55)</f>
        <v>286</v>
      </c>
      <c r="G56" s="39">
        <f>SUM(G51:G55)</f>
        <v>703</v>
      </c>
      <c r="H56" s="39">
        <f>SUM(H51:H55)</f>
        <v>0</v>
      </c>
      <c r="I56" s="39">
        <f>SUM(I51:I55)</f>
        <v>0</v>
      </c>
      <c r="J56" s="39">
        <f>SUM(J51:J55)</f>
        <v>0</v>
      </c>
      <c r="K56" s="39">
        <f>SUM(K51:K55)</f>
        <v>166</v>
      </c>
      <c r="L56" s="39">
        <f>SUM(L51:L55)</f>
        <v>60</v>
      </c>
      <c r="M56" s="39">
        <f>SUM(M51:M55)</f>
        <v>106</v>
      </c>
      <c r="N56" s="39">
        <f>SUM(N51:N55)</f>
        <v>0</v>
      </c>
      <c r="O56" s="39">
        <f>SUM(O51:O55)</f>
        <v>0</v>
      </c>
      <c r="P56" s="39">
        <f>SUM(P51:P55)</f>
        <v>0</v>
      </c>
      <c r="Q56" s="39">
        <f>SUM(Q51:Q55)</f>
        <v>1</v>
      </c>
      <c r="R56" s="39">
        <f>SUM(R51:R55)</f>
        <v>1</v>
      </c>
      <c r="S56" s="39">
        <f>SUM(S51:S55)</f>
        <v>0</v>
      </c>
    </row>
    <row r="57" spans="1:19" s="82" customFormat="1" ht="15.75" customHeight="1">
      <c r="A57" s="370"/>
      <c r="B57" s="371" t="s">
        <v>358</v>
      </c>
      <c r="C57" s="67">
        <v>44</v>
      </c>
      <c r="D57" s="43" t="s">
        <v>347</v>
      </c>
      <c r="E57" s="39">
        <f>SUM(F57:G57)</f>
        <v>122</v>
      </c>
      <c r="F57" s="39">
        <v>34</v>
      </c>
      <c r="G57" s="39">
        <v>88</v>
      </c>
      <c r="H57" s="39">
        <f>SUM(I57:J57)</f>
        <v>0</v>
      </c>
      <c r="I57" s="39"/>
      <c r="J57" s="39"/>
      <c r="K57" s="39">
        <f>SUM(L57:M57)</f>
        <v>0</v>
      </c>
      <c r="L57" s="39"/>
      <c r="M57" s="39"/>
      <c r="N57" s="39">
        <f>SUM(O57:P57)</f>
        <v>0</v>
      </c>
      <c r="O57" s="39"/>
      <c r="P57" s="39"/>
      <c r="Q57" s="39">
        <f>SUM(R57:S57)</f>
        <v>0</v>
      </c>
      <c r="R57" s="39"/>
      <c r="S57" s="39"/>
    </row>
    <row r="58" spans="1:19" s="82" customFormat="1" ht="15.75" customHeight="1">
      <c r="A58" s="370"/>
      <c r="B58" s="371"/>
      <c r="C58" s="67">
        <v>45</v>
      </c>
      <c r="D58" s="67" t="s">
        <v>642</v>
      </c>
      <c r="E58" s="39">
        <f>SUM(F58:G58)</f>
        <v>146</v>
      </c>
      <c r="F58" s="39">
        <v>97</v>
      </c>
      <c r="G58" s="39">
        <v>49</v>
      </c>
      <c r="H58" s="39">
        <f>SUM(I58:J58)</f>
        <v>0</v>
      </c>
      <c r="I58" s="39"/>
      <c r="J58" s="39"/>
      <c r="K58" s="39">
        <f>SUM(L58:M58)</f>
        <v>0</v>
      </c>
      <c r="L58" s="39"/>
      <c r="M58" s="39"/>
      <c r="N58" s="39">
        <f>SUM(O58:P58)</f>
        <v>0</v>
      </c>
      <c r="O58" s="39"/>
      <c r="P58" s="39"/>
      <c r="Q58" s="39">
        <f>SUM(R58:S58)</f>
        <v>0</v>
      </c>
      <c r="R58" s="39"/>
      <c r="S58" s="39"/>
    </row>
    <row r="59" spans="1:19" s="82" customFormat="1" ht="15.75" customHeight="1">
      <c r="A59" s="370"/>
      <c r="B59" s="371"/>
      <c r="C59" s="67">
        <v>46</v>
      </c>
      <c r="D59" s="67" t="s">
        <v>449</v>
      </c>
      <c r="E59" s="39">
        <f>SUM(F59:G59)</f>
        <v>108</v>
      </c>
      <c r="F59" s="39">
        <v>30</v>
      </c>
      <c r="G59" s="39">
        <v>78</v>
      </c>
      <c r="H59" s="39">
        <f>SUM(I59:J59)</f>
        <v>0</v>
      </c>
      <c r="I59" s="39"/>
      <c r="J59" s="39"/>
      <c r="K59" s="39">
        <f>SUM(L59:M59)</f>
        <v>0</v>
      </c>
      <c r="L59" s="39"/>
      <c r="M59" s="39"/>
      <c r="N59" s="39">
        <f>SUM(O59:P59)</f>
        <v>0</v>
      </c>
      <c r="O59" s="39"/>
      <c r="P59" s="39"/>
      <c r="Q59" s="39">
        <f>SUM(R59:S59)</f>
        <v>0</v>
      </c>
      <c r="R59" s="39"/>
      <c r="S59" s="39"/>
    </row>
    <row r="60" spans="1:19" s="82" customFormat="1" ht="15.75" customHeight="1">
      <c r="A60" s="370"/>
      <c r="B60" s="371"/>
      <c r="C60" s="67">
        <v>47</v>
      </c>
      <c r="D60" s="67" t="s">
        <v>370</v>
      </c>
      <c r="E60" s="39">
        <f>SUM(F60:G60)</f>
        <v>177</v>
      </c>
      <c r="F60" s="39">
        <v>38</v>
      </c>
      <c r="G60" s="39">
        <v>139</v>
      </c>
      <c r="H60" s="39">
        <f>SUM(I60:J60)</f>
        <v>0</v>
      </c>
      <c r="I60" s="39"/>
      <c r="J60" s="39"/>
      <c r="K60" s="39">
        <f>SUM(L60:M60)</f>
        <v>13</v>
      </c>
      <c r="L60" s="39">
        <v>13</v>
      </c>
      <c r="M60" s="39"/>
      <c r="N60" s="39">
        <f>SUM(O60:P60)</f>
        <v>0</v>
      </c>
      <c r="O60" s="39"/>
      <c r="P60" s="39"/>
      <c r="Q60" s="39">
        <f>SUM(R60:S60)</f>
        <v>74</v>
      </c>
      <c r="R60" s="39">
        <v>8</v>
      </c>
      <c r="S60" s="39">
        <v>66</v>
      </c>
    </row>
    <row r="61" spans="1:19" s="82" customFormat="1" ht="15.75" customHeight="1">
      <c r="A61" s="370"/>
      <c r="B61" s="371"/>
      <c r="C61" s="67">
        <v>48</v>
      </c>
      <c r="D61" s="67" t="s">
        <v>390</v>
      </c>
      <c r="E61" s="39">
        <f>SUM(F61:G61)</f>
        <v>56</v>
      </c>
      <c r="F61" s="39">
        <v>6</v>
      </c>
      <c r="G61" s="39">
        <v>50</v>
      </c>
      <c r="H61" s="39">
        <f>SUM(I61:J61)</f>
        <v>0</v>
      </c>
      <c r="I61" s="39"/>
      <c r="J61" s="39"/>
      <c r="K61" s="39">
        <f>SUM(L61:M61)</f>
        <v>0</v>
      </c>
      <c r="L61" s="39"/>
      <c r="M61" s="39"/>
      <c r="N61" s="39">
        <f>SUM(O61:P61)</f>
        <v>0</v>
      </c>
      <c r="O61" s="39"/>
      <c r="P61" s="39"/>
      <c r="Q61" s="39">
        <f>SUM(R61:S61)</f>
        <v>0</v>
      </c>
      <c r="R61" s="39"/>
      <c r="S61" s="39"/>
    </row>
    <row r="62" spans="1:19" s="82" customFormat="1" ht="15.75" customHeight="1">
      <c r="A62" s="370"/>
      <c r="B62" s="371"/>
      <c r="C62" s="67">
        <v>49</v>
      </c>
      <c r="D62" s="67" t="s">
        <v>397</v>
      </c>
      <c r="E62" s="39">
        <f>SUM(F62:G62)</f>
        <v>191</v>
      </c>
      <c r="F62" s="43">
        <v>54</v>
      </c>
      <c r="G62" s="43">
        <v>137</v>
      </c>
      <c r="H62" s="39">
        <f>SUM(I62:J62)</f>
        <v>0</v>
      </c>
      <c r="I62" s="43"/>
      <c r="J62" s="43"/>
      <c r="K62" s="39">
        <f>SUM(L62:M62)</f>
        <v>0</v>
      </c>
      <c r="L62" s="43">
        <v>0</v>
      </c>
      <c r="M62" s="43">
        <v>0</v>
      </c>
      <c r="N62" s="39">
        <f>SUM(O62:P62)</f>
        <v>0</v>
      </c>
      <c r="O62" s="43"/>
      <c r="P62" s="43"/>
      <c r="Q62" s="39">
        <f>SUM(R62:S62)</f>
        <v>4</v>
      </c>
      <c r="R62" s="43"/>
      <c r="S62" s="43">
        <v>4</v>
      </c>
    </row>
    <row r="63" spans="1:19" s="82" customFormat="1" ht="15.75" customHeight="1">
      <c r="A63" s="370"/>
      <c r="B63" s="371"/>
      <c r="C63" s="366" t="s">
        <v>692</v>
      </c>
      <c r="D63" s="367"/>
      <c r="E63" s="39">
        <f>SUM(E57:E62)</f>
        <v>800</v>
      </c>
      <c r="F63" s="39">
        <f>SUM(F57:F62)</f>
        <v>259</v>
      </c>
      <c r="G63" s="39">
        <f>SUM(G57:G62)</f>
        <v>541</v>
      </c>
      <c r="H63" s="39">
        <f>SUM(H57:H62)</f>
        <v>0</v>
      </c>
      <c r="I63" s="39">
        <f>SUM(I57:I62)</f>
        <v>0</v>
      </c>
      <c r="J63" s="39">
        <f>SUM(J57:J62)</f>
        <v>0</v>
      </c>
      <c r="K63" s="39">
        <f>SUM(K57:K62)</f>
        <v>13</v>
      </c>
      <c r="L63" s="39">
        <f>SUM(L57:L62)</f>
        <v>13</v>
      </c>
      <c r="M63" s="39">
        <f>SUM(M57:M62)</f>
        <v>0</v>
      </c>
      <c r="N63" s="39">
        <f>SUM(N57:N62)</f>
        <v>0</v>
      </c>
      <c r="O63" s="39">
        <f>SUM(O57:O62)</f>
        <v>0</v>
      </c>
      <c r="P63" s="39">
        <f>SUM(P57:P62)</f>
        <v>0</v>
      </c>
      <c r="Q63" s="39">
        <f>SUM(Q57:Q62)</f>
        <v>78</v>
      </c>
      <c r="R63" s="39">
        <f>SUM(R57:R62)</f>
        <v>8</v>
      </c>
      <c r="S63" s="39">
        <f>SUM(S57:S62)</f>
        <v>70</v>
      </c>
    </row>
    <row r="64" spans="1:19" s="82" customFormat="1" ht="15.75" customHeight="1">
      <c r="A64" s="370"/>
      <c r="B64" s="371" t="s">
        <v>341</v>
      </c>
      <c r="C64" s="67">
        <v>50</v>
      </c>
      <c r="D64" s="67" t="s">
        <v>467</v>
      </c>
      <c r="E64" s="39">
        <f>SUM(F64:G64)</f>
        <v>259</v>
      </c>
      <c r="F64" s="39">
        <v>59</v>
      </c>
      <c r="G64" s="39">
        <v>200</v>
      </c>
      <c r="H64" s="39">
        <f>SUM(I64:J64)</f>
        <v>0</v>
      </c>
      <c r="I64" s="39"/>
      <c r="J64" s="39"/>
      <c r="K64" s="39">
        <f>SUM(L64:M64)</f>
        <v>0</v>
      </c>
      <c r="L64" s="39"/>
      <c r="M64" s="39"/>
      <c r="N64" s="39">
        <f>SUM(O64:P64)</f>
        <v>0</v>
      </c>
      <c r="O64" s="39"/>
      <c r="P64" s="39"/>
      <c r="Q64" s="39">
        <f>SUM(R64:S64)</f>
        <v>0</v>
      </c>
      <c r="R64" s="39"/>
      <c r="S64" s="39"/>
    </row>
    <row r="65" spans="1:19" s="82" customFormat="1" ht="15.75" customHeight="1">
      <c r="A65" s="370"/>
      <c r="B65" s="371"/>
      <c r="C65" s="67">
        <v>51</v>
      </c>
      <c r="D65" s="67" t="s">
        <v>509</v>
      </c>
      <c r="E65" s="39">
        <f>SUM(F65:G65)</f>
        <v>127</v>
      </c>
      <c r="F65" s="39">
        <v>29</v>
      </c>
      <c r="G65" s="39">
        <v>98</v>
      </c>
      <c r="H65" s="39">
        <f>SUM(I65:J65)</f>
        <v>0</v>
      </c>
      <c r="I65" s="39"/>
      <c r="J65" s="39"/>
      <c r="K65" s="39">
        <f>SUM(L65:M65)</f>
        <v>0</v>
      </c>
      <c r="L65" s="39"/>
      <c r="M65" s="39"/>
      <c r="N65" s="39">
        <f>SUM(O65:P65)</f>
        <v>0</v>
      </c>
      <c r="O65" s="39"/>
      <c r="P65" s="39"/>
      <c r="Q65" s="39">
        <f>SUM(R65:S65)</f>
        <v>0</v>
      </c>
      <c r="R65" s="39"/>
      <c r="S65" s="39"/>
    </row>
    <row r="66" spans="1:19" s="82" customFormat="1" ht="15.75" customHeight="1">
      <c r="A66" s="370"/>
      <c r="B66" s="371"/>
      <c r="C66" s="67">
        <v>52</v>
      </c>
      <c r="D66" s="67" t="s">
        <v>484</v>
      </c>
      <c r="E66" s="39">
        <f>SUM(F66:G66)</f>
        <v>65</v>
      </c>
      <c r="F66" s="39">
        <v>16</v>
      </c>
      <c r="G66" s="39">
        <v>49</v>
      </c>
      <c r="H66" s="39">
        <f>SUM(I66:J66)</f>
        <v>0</v>
      </c>
      <c r="I66" s="39"/>
      <c r="J66" s="39"/>
      <c r="K66" s="39">
        <f>SUM(L66:M66)</f>
        <v>0</v>
      </c>
      <c r="L66" s="39"/>
      <c r="M66" s="39"/>
      <c r="N66" s="39">
        <f>SUM(O66:P66)</f>
        <v>0</v>
      </c>
      <c r="O66" s="39"/>
      <c r="P66" s="39"/>
      <c r="Q66" s="39">
        <f>SUM(R66:S66)</f>
        <v>0</v>
      </c>
      <c r="R66" s="39"/>
      <c r="S66" s="39"/>
    </row>
    <row r="67" spans="1:19" s="82" customFormat="1" ht="15.75" customHeight="1">
      <c r="A67" s="370"/>
      <c r="B67" s="371"/>
      <c r="C67" s="67">
        <v>53</v>
      </c>
      <c r="D67" s="67" t="s">
        <v>474</v>
      </c>
      <c r="E67" s="39">
        <f>SUM(F67:G67)</f>
        <v>180</v>
      </c>
      <c r="F67" s="39">
        <v>54</v>
      </c>
      <c r="G67" s="39">
        <v>126</v>
      </c>
      <c r="H67" s="39">
        <f>SUM(I67:J67)</f>
        <v>0</v>
      </c>
      <c r="I67" s="39"/>
      <c r="J67" s="39"/>
      <c r="K67" s="39">
        <f>SUM(L67:M67)</f>
        <v>0</v>
      </c>
      <c r="L67" s="39"/>
      <c r="M67" s="39"/>
      <c r="N67" s="39">
        <f>SUM(O67:P67)</f>
        <v>0</v>
      </c>
      <c r="O67" s="39"/>
      <c r="P67" s="39"/>
      <c r="Q67" s="39">
        <f>SUM(R67:S67)</f>
        <v>0</v>
      </c>
      <c r="R67" s="39"/>
      <c r="S67" s="39"/>
    </row>
    <row r="68" spans="1:19" s="82" customFormat="1" ht="15.75" customHeight="1">
      <c r="A68" s="370"/>
      <c r="B68" s="371"/>
      <c r="C68" s="67">
        <v>54</v>
      </c>
      <c r="D68" s="67" t="s">
        <v>439</v>
      </c>
      <c r="E68" s="39">
        <f>SUM(F68:G68)</f>
        <v>66</v>
      </c>
      <c r="F68" s="39">
        <v>11</v>
      </c>
      <c r="G68" s="39">
        <v>55</v>
      </c>
      <c r="H68" s="39">
        <f>SUM(I68:J68)</f>
        <v>0</v>
      </c>
      <c r="I68" s="39"/>
      <c r="J68" s="39"/>
      <c r="K68" s="39">
        <f>SUM(L68:M68)</f>
        <v>0</v>
      </c>
      <c r="L68" s="39"/>
      <c r="M68" s="39"/>
      <c r="N68" s="39">
        <f>SUM(O68:P68)</f>
        <v>0</v>
      </c>
      <c r="O68" s="39"/>
      <c r="P68" s="39"/>
      <c r="Q68" s="39">
        <f>SUM(R68:S68)</f>
        <v>0</v>
      </c>
      <c r="R68" s="39"/>
      <c r="S68" s="39"/>
    </row>
    <row r="69" spans="1:19" s="82" customFormat="1" ht="15.75" customHeight="1">
      <c r="A69" s="370"/>
      <c r="B69" s="371"/>
      <c r="C69" s="67">
        <v>55</v>
      </c>
      <c r="D69" s="67" t="s">
        <v>395</v>
      </c>
      <c r="E69" s="39">
        <f>SUM(F69:G69)</f>
        <v>0</v>
      </c>
      <c r="F69" s="43"/>
      <c r="G69" s="43"/>
      <c r="H69" s="39">
        <f>SUM(I69:J69)</f>
        <v>0</v>
      </c>
      <c r="I69" s="39"/>
      <c r="J69" s="39"/>
      <c r="K69" s="39">
        <f>SUM(L69:M69)</f>
        <v>0</v>
      </c>
      <c r="L69" s="43"/>
      <c r="M69" s="43"/>
      <c r="N69" s="39">
        <f>SUM(O69:P69)</f>
        <v>0</v>
      </c>
      <c r="O69" s="39"/>
      <c r="P69" s="39"/>
      <c r="Q69" s="39">
        <f>SUM(R69:S69)</f>
        <v>0</v>
      </c>
      <c r="R69" s="39"/>
      <c r="S69" s="39"/>
    </row>
    <row r="70" spans="1:19" s="82" customFormat="1" ht="15.75" customHeight="1">
      <c r="A70" s="370"/>
      <c r="B70" s="371"/>
      <c r="C70" s="366" t="s">
        <v>692</v>
      </c>
      <c r="D70" s="367"/>
      <c r="E70" s="39">
        <f>SUM(E64:E69)</f>
        <v>697</v>
      </c>
      <c r="F70" s="39">
        <f>SUM(F64:F69)</f>
        <v>169</v>
      </c>
      <c r="G70" s="39">
        <f>SUM(G64:G69)</f>
        <v>528</v>
      </c>
      <c r="H70" s="39">
        <f>SUM(H64:H69)</f>
        <v>0</v>
      </c>
      <c r="I70" s="39">
        <f>SUM(I64:I69)</f>
        <v>0</v>
      </c>
      <c r="J70" s="39">
        <f>SUM(J64:J69)</f>
        <v>0</v>
      </c>
      <c r="K70" s="39">
        <f>SUM(K64:K69)</f>
        <v>0</v>
      </c>
      <c r="L70" s="39">
        <f>SUM(L64:L69)</f>
        <v>0</v>
      </c>
      <c r="M70" s="39">
        <f>SUM(M64:M69)</f>
        <v>0</v>
      </c>
      <c r="N70" s="39">
        <f>SUM(N64:N69)</f>
        <v>0</v>
      </c>
      <c r="O70" s="39">
        <f>SUM(O64:O69)</f>
        <v>0</v>
      </c>
      <c r="P70" s="39">
        <f>SUM(P64:P69)</f>
        <v>0</v>
      </c>
      <c r="Q70" s="39">
        <f>SUM(Q64:Q69)</f>
        <v>0</v>
      </c>
      <c r="R70" s="39">
        <f>SUM(R64:R69)</f>
        <v>0</v>
      </c>
      <c r="S70" s="39">
        <f>SUM(S64:S69)</f>
        <v>0</v>
      </c>
    </row>
    <row r="71" spans="1:19" s="82" customFormat="1" ht="15.75" customHeight="1">
      <c r="A71" s="370"/>
      <c r="B71" s="371" t="s">
        <v>396</v>
      </c>
      <c r="C71" s="67">
        <v>56</v>
      </c>
      <c r="D71" s="67" t="s">
        <v>475</v>
      </c>
      <c r="E71" s="39">
        <f>SUM(F71:G71)</f>
        <v>115</v>
      </c>
      <c r="F71" s="39">
        <v>22</v>
      </c>
      <c r="G71" s="39">
        <v>93</v>
      </c>
      <c r="H71" s="39">
        <f>SUM(I71:J71)</f>
        <v>0</v>
      </c>
      <c r="I71" s="39"/>
      <c r="J71" s="39"/>
      <c r="K71" s="39">
        <f>SUM(L71:M71)</f>
        <v>0</v>
      </c>
      <c r="L71" s="39"/>
      <c r="M71" s="39"/>
      <c r="N71" s="39">
        <f>SUM(O71:P71)</f>
        <v>0</v>
      </c>
      <c r="O71" s="39"/>
      <c r="P71" s="39"/>
      <c r="Q71" s="39">
        <f>SUM(R71:S71)</f>
        <v>0</v>
      </c>
      <c r="R71" s="39"/>
      <c r="S71" s="39"/>
    </row>
    <row r="72" spans="1:19" s="82" customFormat="1" ht="15.75" customHeight="1">
      <c r="A72" s="370"/>
      <c r="B72" s="371"/>
      <c r="C72" s="67">
        <v>57</v>
      </c>
      <c r="D72" s="67" t="s">
        <v>522</v>
      </c>
      <c r="E72" s="39">
        <f>SUM(F72:G72)</f>
        <v>181</v>
      </c>
      <c r="F72" s="39">
        <v>73</v>
      </c>
      <c r="G72" s="39">
        <v>108</v>
      </c>
      <c r="H72" s="39">
        <f>SUM(I72:J72)</f>
        <v>0</v>
      </c>
      <c r="I72" s="39"/>
      <c r="J72" s="39"/>
      <c r="K72" s="39">
        <f>SUM(L72:M72)</f>
        <v>0</v>
      </c>
      <c r="L72" s="39"/>
      <c r="M72" s="39"/>
      <c r="N72" s="39">
        <f>SUM(O72:P72)</f>
        <v>0</v>
      </c>
      <c r="O72" s="39"/>
      <c r="P72" s="39"/>
      <c r="Q72" s="39">
        <f>SUM(R72:S72)</f>
        <v>0</v>
      </c>
      <c r="R72" s="39"/>
      <c r="S72" s="39"/>
    </row>
    <row r="73" spans="1:19" s="82" customFormat="1" ht="15.75" customHeight="1">
      <c r="A73" s="370"/>
      <c r="B73" s="371"/>
      <c r="C73" s="67">
        <v>58</v>
      </c>
      <c r="D73" s="67" t="s">
        <v>380</v>
      </c>
      <c r="E73" s="39">
        <f>SUM(F73:G73)</f>
        <v>144</v>
      </c>
      <c r="F73" s="39">
        <v>29</v>
      </c>
      <c r="G73" s="39">
        <v>115</v>
      </c>
      <c r="H73" s="39">
        <f>SUM(I73:J73)</f>
        <v>0</v>
      </c>
      <c r="I73" s="39"/>
      <c r="J73" s="39"/>
      <c r="K73" s="39">
        <f>SUM(L73:M73)</f>
        <v>0</v>
      </c>
      <c r="L73" s="39"/>
      <c r="M73" s="39"/>
      <c r="N73" s="39">
        <f>SUM(O73:P73)</f>
        <v>0</v>
      </c>
      <c r="O73" s="39"/>
      <c r="P73" s="39"/>
      <c r="Q73" s="39">
        <f>SUM(R73:S73)</f>
        <v>0</v>
      </c>
      <c r="R73" s="39"/>
      <c r="S73" s="39"/>
    </row>
    <row r="74" spans="1:19" s="82" customFormat="1" ht="15.75" customHeight="1">
      <c r="A74" s="370"/>
      <c r="B74" s="371"/>
      <c r="C74" s="67">
        <v>59</v>
      </c>
      <c r="D74" s="67" t="s">
        <v>647</v>
      </c>
      <c r="E74" s="39">
        <f>SUM(F74:G74)</f>
        <v>25</v>
      </c>
      <c r="F74" s="39">
        <v>15</v>
      </c>
      <c r="G74" s="39">
        <v>10</v>
      </c>
      <c r="H74" s="39">
        <f>SUM(I74:J74)</f>
        <v>0</v>
      </c>
      <c r="I74" s="39"/>
      <c r="J74" s="39"/>
      <c r="K74" s="39">
        <f>SUM(L74:M74)</f>
        <v>0</v>
      </c>
      <c r="L74" s="39"/>
      <c r="M74" s="39"/>
      <c r="N74" s="39">
        <f>SUM(O74:P74)</f>
        <v>0</v>
      </c>
      <c r="O74" s="39"/>
      <c r="P74" s="39"/>
      <c r="Q74" s="39">
        <f>SUM(R74:S74)</f>
        <v>0</v>
      </c>
      <c r="R74" s="39"/>
      <c r="S74" s="39"/>
    </row>
    <row r="75" spans="1:19" s="82" customFormat="1" ht="15.75" customHeight="1">
      <c r="A75" s="370"/>
      <c r="B75" s="371"/>
      <c r="C75" s="67">
        <v>60</v>
      </c>
      <c r="D75" s="67" t="s">
        <v>497</v>
      </c>
      <c r="E75" s="39">
        <f>SUM(F75:G75)</f>
        <v>94</v>
      </c>
      <c r="F75" s="39">
        <v>24</v>
      </c>
      <c r="G75" s="39">
        <v>70</v>
      </c>
      <c r="H75" s="39">
        <f>SUM(I75:J75)</f>
        <v>0</v>
      </c>
      <c r="I75" s="39"/>
      <c r="J75" s="39"/>
      <c r="K75" s="39">
        <f>SUM(L75:M75)</f>
        <v>0</v>
      </c>
      <c r="L75" s="39"/>
      <c r="M75" s="39"/>
      <c r="N75" s="39">
        <f>SUM(O75:P75)</f>
        <v>0</v>
      </c>
      <c r="O75" s="39"/>
      <c r="P75" s="39"/>
      <c r="Q75" s="39">
        <f>SUM(R75:S75)</f>
        <v>0</v>
      </c>
      <c r="R75" s="39"/>
      <c r="S75" s="39"/>
    </row>
    <row r="76" spans="1:19" ht="15.75" customHeight="1">
      <c r="A76" s="370"/>
      <c r="B76" s="371"/>
      <c r="C76" s="67">
        <v>61</v>
      </c>
      <c r="D76" s="67" t="s">
        <v>725</v>
      </c>
      <c r="E76" s="39">
        <f>SUM(F76:G76)</f>
        <v>77</v>
      </c>
      <c r="F76" s="66">
        <v>22</v>
      </c>
      <c r="G76" s="66">
        <v>55</v>
      </c>
      <c r="H76" s="39">
        <f>SUM(I76:J76)</f>
        <v>0</v>
      </c>
      <c r="I76" s="80"/>
      <c r="J76" s="80"/>
      <c r="K76" s="39">
        <f>SUM(L76:M76)</f>
        <v>0</v>
      </c>
      <c r="L76" s="66"/>
      <c r="M76" s="66"/>
      <c r="N76" s="39">
        <f>SUM(O76:P76)</f>
        <v>0</v>
      </c>
      <c r="O76" s="80"/>
      <c r="P76" s="80"/>
      <c r="Q76" s="39">
        <f>SUM(R76:S76)</f>
        <v>0</v>
      </c>
      <c r="R76" s="80"/>
      <c r="S76" s="80"/>
    </row>
    <row r="77" spans="1:19" ht="15.75" customHeight="1">
      <c r="A77" s="370"/>
      <c r="B77" s="371"/>
      <c r="C77" s="366" t="s">
        <v>692</v>
      </c>
      <c r="D77" s="367"/>
      <c r="E77" s="39">
        <f>SUM(E71:E76)</f>
        <v>636</v>
      </c>
      <c r="F77" s="39">
        <f>SUM(F71:F76)</f>
        <v>185</v>
      </c>
      <c r="G77" s="39">
        <f>SUM(G71:G76)</f>
        <v>451</v>
      </c>
      <c r="H77" s="39">
        <f>SUM(H71:H76)</f>
        <v>0</v>
      </c>
      <c r="I77" s="39">
        <f>SUM(I71:I76)</f>
        <v>0</v>
      </c>
      <c r="J77" s="39">
        <f>SUM(J71:J76)</f>
        <v>0</v>
      </c>
      <c r="K77" s="39">
        <f>SUM(K71:K76)</f>
        <v>0</v>
      </c>
      <c r="L77" s="39">
        <f>SUM(L71:L76)</f>
        <v>0</v>
      </c>
      <c r="M77" s="39">
        <f>SUM(M71:M76)</f>
        <v>0</v>
      </c>
      <c r="N77" s="39">
        <f>SUM(N71:N76)</f>
        <v>0</v>
      </c>
      <c r="O77" s="39">
        <f>SUM(O71:O76)</f>
        <v>0</v>
      </c>
      <c r="P77" s="39">
        <f>SUM(P71:P76)</f>
        <v>0</v>
      </c>
      <c r="Q77" s="39">
        <f>SUM(Q71:Q76)</f>
        <v>0</v>
      </c>
      <c r="R77" s="39">
        <f>SUM(R71:R76)</f>
        <v>0</v>
      </c>
      <c r="S77" s="39">
        <f>SUM(S71:S76)</f>
        <v>0</v>
      </c>
    </row>
    <row r="78" spans="1:19" ht="15.75" customHeight="1">
      <c r="A78" s="370"/>
      <c r="B78" s="368" t="s">
        <v>486</v>
      </c>
      <c r="C78" s="368"/>
      <c r="D78" s="369"/>
      <c r="E78" s="39">
        <f>E77+E70+E63+E56</f>
        <v>3122</v>
      </c>
      <c r="F78" s="39">
        <f>F77+F70+F63+F56</f>
        <v>899</v>
      </c>
      <c r="G78" s="39">
        <f>G77+G70+G63+G56</f>
        <v>2223</v>
      </c>
      <c r="H78" s="39">
        <f>H77+H70+H63+H56</f>
        <v>0</v>
      </c>
      <c r="I78" s="39">
        <f>I77+I70+I63+I56</f>
        <v>0</v>
      </c>
      <c r="J78" s="39">
        <f>J77+J70+J63+J56</f>
        <v>0</v>
      </c>
      <c r="K78" s="39">
        <f>K77+K70+K63+K56</f>
        <v>179</v>
      </c>
      <c r="L78" s="39">
        <f>L77+L70+L63+L56</f>
        <v>73</v>
      </c>
      <c r="M78" s="39">
        <f>M77+M70+M63+M56</f>
        <v>106</v>
      </c>
      <c r="N78" s="39">
        <f>N77+N70+N63+N56</f>
        <v>0</v>
      </c>
      <c r="O78" s="39">
        <f>O77+O70+O63+O56</f>
        <v>0</v>
      </c>
      <c r="P78" s="39">
        <f>P77+P70+P63+P56</f>
        <v>0</v>
      </c>
      <c r="Q78" s="39">
        <f>Q77+Q70+Q63+Q56</f>
        <v>79</v>
      </c>
      <c r="R78" s="39">
        <f>R77+R70+R63+R56</f>
        <v>9</v>
      </c>
      <c r="S78" s="39">
        <f>S77+S70+S63+S56</f>
        <v>70</v>
      </c>
    </row>
    <row r="79" spans="1:19" ht="15.75" customHeight="1">
      <c r="A79" s="370" t="s">
        <v>757</v>
      </c>
      <c r="B79" s="371" t="s">
        <v>381</v>
      </c>
      <c r="C79" s="67">
        <v>62</v>
      </c>
      <c r="D79" s="67" t="s">
        <v>470</v>
      </c>
      <c r="E79" s="39">
        <f>SUM(F79:G79)</f>
        <v>180</v>
      </c>
      <c r="F79" s="39">
        <v>41</v>
      </c>
      <c r="G79" s="39">
        <v>139</v>
      </c>
      <c r="H79" s="39">
        <f>SUM(I79:J79)</f>
        <v>0</v>
      </c>
      <c r="I79" s="39"/>
      <c r="J79" s="39"/>
      <c r="K79" s="39">
        <f>SUM(L79:M79)</f>
        <v>0</v>
      </c>
      <c r="L79" s="39"/>
      <c r="M79" s="39"/>
      <c r="N79" s="39">
        <f>SUM(O79:P79)</f>
        <v>0</v>
      </c>
      <c r="O79" s="39"/>
      <c r="P79" s="39"/>
      <c r="Q79" s="39">
        <f>SUM(R79:S79)</f>
        <v>0</v>
      </c>
      <c r="R79" s="39"/>
      <c r="S79" s="39"/>
    </row>
    <row r="80" spans="1:19" ht="15.75" customHeight="1">
      <c r="A80" s="370"/>
      <c r="B80" s="371"/>
      <c r="C80" s="67">
        <v>63</v>
      </c>
      <c r="D80" s="67" t="s">
        <v>521</v>
      </c>
      <c r="E80" s="39">
        <f>SUM(F80:G80)</f>
        <v>140</v>
      </c>
      <c r="F80" s="39">
        <v>43</v>
      </c>
      <c r="G80" s="39">
        <v>97</v>
      </c>
      <c r="H80" s="39">
        <f>SUM(I80:J80)</f>
        <v>0</v>
      </c>
      <c r="I80" s="39"/>
      <c r="J80" s="39"/>
      <c r="K80" s="39">
        <f>SUM(L80:M80)</f>
        <v>0</v>
      </c>
      <c r="L80" s="39"/>
      <c r="M80" s="39"/>
      <c r="N80" s="39">
        <f>SUM(O80:P80)</f>
        <v>0</v>
      </c>
      <c r="O80" s="39"/>
      <c r="P80" s="39"/>
      <c r="Q80" s="39">
        <f>SUM(R80:S80)</f>
        <v>0</v>
      </c>
      <c r="R80" s="39"/>
      <c r="S80" s="39"/>
    </row>
    <row r="81" spans="1:19" ht="15.75" customHeight="1">
      <c r="A81" s="370"/>
      <c r="B81" s="371"/>
      <c r="C81" s="67">
        <v>64</v>
      </c>
      <c r="D81" s="67" t="s">
        <v>403</v>
      </c>
      <c r="E81" s="39">
        <f>SUM(F81:G81)</f>
        <v>175</v>
      </c>
      <c r="F81" s="39">
        <v>61</v>
      </c>
      <c r="G81" s="39">
        <v>114</v>
      </c>
      <c r="H81" s="39">
        <f>SUM(I81:J81)</f>
        <v>0</v>
      </c>
      <c r="I81" s="39"/>
      <c r="J81" s="39"/>
      <c r="K81" s="39">
        <f>SUM(L81:M81)</f>
        <v>0</v>
      </c>
      <c r="L81" s="39"/>
      <c r="M81" s="39"/>
      <c r="N81" s="39">
        <f>SUM(O81:P81)</f>
        <v>0</v>
      </c>
      <c r="O81" s="39"/>
      <c r="P81" s="39"/>
      <c r="Q81" s="39">
        <f>SUM(R81:S81)</f>
        <v>0</v>
      </c>
      <c r="R81" s="39"/>
      <c r="S81" s="39"/>
    </row>
    <row r="82" spans="1:19" ht="15.75" customHeight="1">
      <c r="A82" s="370"/>
      <c r="B82" s="371"/>
      <c r="C82" s="67">
        <v>65</v>
      </c>
      <c r="D82" s="67" t="s">
        <v>318</v>
      </c>
      <c r="E82" s="39">
        <f>SUM(F82:G82)</f>
        <v>172</v>
      </c>
      <c r="F82" s="39">
        <v>76</v>
      </c>
      <c r="G82" s="39">
        <v>96</v>
      </c>
      <c r="H82" s="39">
        <f>SUM(I82:J82)</f>
        <v>0</v>
      </c>
      <c r="I82" s="39"/>
      <c r="J82" s="39"/>
      <c r="K82" s="39">
        <f>SUM(L82:M82)</f>
        <v>28</v>
      </c>
      <c r="L82" s="39">
        <v>19</v>
      </c>
      <c r="M82" s="39">
        <v>9</v>
      </c>
      <c r="N82" s="39">
        <f>SUM(O82:P82)</f>
        <v>0</v>
      </c>
      <c r="O82" s="39"/>
      <c r="P82" s="39"/>
      <c r="Q82" s="39">
        <f>SUM(R82:S82)</f>
        <v>11</v>
      </c>
      <c r="R82" s="39">
        <v>1</v>
      </c>
      <c r="S82" s="39">
        <v>10</v>
      </c>
    </row>
    <row r="83" spans="1:19" ht="15.75" customHeight="1">
      <c r="A83" s="370"/>
      <c r="B83" s="371"/>
      <c r="C83" s="67">
        <v>66</v>
      </c>
      <c r="D83" s="79" t="s">
        <v>722</v>
      </c>
      <c r="E83" s="39">
        <f>SUM(F83:G83)</f>
        <v>0</v>
      </c>
      <c r="F83" s="66"/>
      <c r="G83" s="66"/>
      <c r="H83" s="39">
        <f>SUM(I83:J83)</f>
        <v>0</v>
      </c>
      <c r="I83" s="80"/>
      <c r="J83" s="80"/>
      <c r="K83" s="39">
        <f>SUM(L83:M83)</f>
        <v>0</v>
      </c>
      <c r="L83" s="66"/>
      <c r="M83" s="66"/>
      <c r="N83" s="39">
        <f>SUM(O83:P83)</f>
        <v>0</v>
      </c>
      <c r="O83" s="80"/>
      <c r="P83" s="80"/>
      <c r="Q83" s="39">
        <f>SUM(R83:S83)</f>
        <v>0</v>
      </c>
      <c r="R83" s="80"/>
      <c r="S83" s="80"/>
    </row>
    <row r="84" spans="1:19" ht="15.75" customHeight="1">
      <c r="A84" s="370"/>
      <c r="B84" s="371"/>
      <c r="C84" s="367" t="s">
        <v>692</v>
      </c>
      <c r="D84" s="373"/>
      <c r="E84" s="39">
        <f>SUM(E79:E83)</f>
        <v>667</v>
      </c>
      <c r="F84" s="39">
        <f>SUM(F79:F83)</f>
        <v>221</v>
      </c>
      <c r="G84" s="39">
        <f>SUM(G79:G83)</f>
        <v>446</v>
      </c>
      <c r="H84" s="39">
        <f>SUM(H79:H83)</f>
        <v>0</v>
      </c>
      <c r="I84" s="39">
        <f>SUM(I79:I83)</f>
        <v>0</v>
      </c>
      <c r="J84" s="39">
        <f>SUM(J79:J83)</f>
        <v>0</v>
      </c>
      <c r="K84" s="39">
        <f>SUM(K79:K83)</f>
        <v>28</v>
      </c>
      <c r="L84" s="39">
        <f>SUM(L79:L83)</f>
        <v>19</v>
      </c>
      <c r="M84" s="39">
        <f>SUM(M79:M83)</f>
        <v>9</v>
      </c>
      <c r="N84" s="39">
        <f>SUM(N79:N83)</f>
        <v>0</v>
      </c>
      <c r="O84" s="39">
        <f>SUM(O79:O83)</f>
        <v>0</v>
      </c>
      <c r="P84" s="39">
        <f>SUM(P79:P83)</f>
        <v>0</v>
      </c>
      <c r="Q84" s="39">
        <f>SUM(Q79:Q83)</f>
        <v>11</v>
      </c>
      <c r="R84" s="39">
        <f>SUM(R79:R83)</f>
        <v>1</v>
      </c>
      <c r="S84" s="39">
        <f>SUM(S79:S83)</f>
        <v>10</v>
      </c>
    </row>
    <row r="85" spans="1:19" ht="15.75" customHeight="1">
      <c r="A85" s="370"/>
      <c r="B85" s="371" t="s">
        <v>358</v>
      </c>
      <c r="C85" s="67">
        <v>67</v>
      </c>
      <c r="D85" s="67" t="s">
        <v>515</v>
      </c>
      <c r="E85" s="39">
        <f>SUM(F85:G85)</f>
        <v>113</v>
      </c>
      <c r="F85" s="39">
        <v>32</v>
      </c>
      <c r="G85" s="39">
        <v>81</v>
      </c>
      <c r="H85" s="39">
        <f>SUM(I85:J85)</f>
        <v>0</v>
      </c>
      <c r="I85" s="39"/>
      <c r="J85" s="39"/>
      <c r="K85" s="39">
        <f>SUM(L85:M85)</f>
        <v>0</v>
      </c>
      <c r="L85" s="39"/>
      <c r="M85" s="39"/>
      <c r="N85" s="39">
        <f>SUM(O85:P85)</f>
        <v>3</v>
      </c>
      <c r="O85" s="39"/>
      <c r="P85" s="39">
        <v>3</v>
      </c>
      <c r="Q85" s="39">
        <f>SUM(R85:S85)</f>
        <v>0</v>
      </c>
      <c r="R85" s="39"/>
      <c r="S85" s="39"/>
    </row>
    <row r="86" spans="1:19" ht="15.75" customHeight="1">
      <c r="A86" s="370"/>
      <c r="B86" s="371"/>
      <c r="C86" s="67">
        <v>68</v>
      </c>
      <c r="D86" s="67" t="s">
        <v>454</v>
      </c>
      <c r="E86" s="39">
        <f>SUM(F86:G86)</f>
        <v>293</v>
      </c>
      <c r="F86" s="39">
        <v>98</v>
      </c>
      <c r="G86" s="39">
        <v>195</v>
      </c>
      <c r="H86" s="39">
        <f>SUM(I86:J86)</f>
        <v>0</v>
      </c>
      <c r="I86" s="39"/>
      <c r="J86" s="39"/>
      <c r="K86" s="39">
        <f>SUM(L86:M86)</f>
        <v>0</v>
      </c>
      <c r="L86" s="39">
        <v>0</v>
      </c>
      <c r="M86" s="39">
        <v>0</v>
      </c>
      <c r="N86" s="39">
        <f>SUM(O86:P86)</f>
        <v>0</v>
      </c>
      <c r="O86" s="39"/>
      <c r="P86" s="39"/>
      <c r="Q86" s="39">
        <f>SUM(R86:S86)</f>
        <v>0</v>
      </c>
      <c r="R86" s="39"/>
      <c r="S86" s="39"/>
    </row>
    <row r="87" spans="1:19" ht="15.75" customHeight="1">
      <c r="A87" s="370"/>
      <c r="B87" s="371"/>
      <c r="C87" s="67">
        <v>69</v>
      </c>
      <c r="D87" s="67" t="s">
        <v>495</v>
      </c>
      <c r="E87" s="39">
        <f>SUM(F87:G87)</f>
        <v>282</v>
      </c>
      <c r="F87" s="39">
        <v>81</v>
      </c>
      <c r="G87" s="39">
        <v>201</v>
      </c>
      <c r="H87" s="39">
        <f>SUM(I87:J87)</f>
        <v>0</v>
      </c>
      <c r="I87" s="39"/>
      <c r="J87" s="39"/>
      <c r="K87" s="39">
        <f>SUM(L87:M87)</f>
        <v>0</v>
      </c>
      <c r="L87" s="39"/>
      <c r="M87" s="39">
        <v>0</v>
      </c>
      <c r="N87" s="39">
        <f>SUM(O87:P87)</f>
        <v>0</v>
      </c>
      <c r="O87" s="39"/>
      <c r="P87" s="39"/>
      <c r="Q87" s="39">
        <f>SUM(R87:S87)</f>
        <v>0</v>
      </c>
      <c r="R87" s="39"/>
      <c r="S87" s="39"/>
    </row>
    <row r="88" spans="1:19" ht="15.75" customHeight="1">
      <c r="A88" s="370"/>
      <c r="B88" s="371"/>
      <c r="C88" s="67">
        <v>70</v>
      </c>
      <c r="D88" s="67" t="s">
        <v>364</v>
      </c>
      <c r="E88" s="39">
        <f>SUM(F88:G88)</f>
        <v>127</v>
      </c>
      <c r="F88" s="39">
        <v>60</v>
      </c>
      <c r="G88" s="39">
        <v>67</v>
      </c>
      <c r="H88" s="39">
        <f>SUM(I88:J88)</f>
        <v>0</v>
      </c>
      <c r="I88" s="39"/>
      <c r="J88" s="39"/>
      <c r="K88" s="39">
        <f>SUM(L88:M88)</f>
        <v>8</v>
      </c>
      <c r="L88" s="39">
        <v>4</v>
      </c>
      <c r="M88" s="39">
        <v>4</v>
      </c>
      <c r="N88" s="39">
        <f>SUM(O88:P88)</f>
        <v>0</v>
      </c>
      <c r="O88" s="39"/>
      <c r="P88" s="39"/>
      <c r="Q88" s="39">
        <f>SUM(R88:S88)</f>
        <v>82</v>
      </c>
      <c r="R88" s="39">
        <v>19</v>
      </c>
      <c r="S88" s="39">
        <v>63</v>
      </c>
    </row>
    <row r="89" spans="1:19" ht="15.75" customHeight="1">
      <c r="A89" s="370"/>
      <c r="B89" s="371"/>
      <c r="C89" s="67">
        <v>71</v>
      </c>
      <c r="D89" s="67" t="s">
        <v>723</v>
      </c>
      <c r="E89" s="39">
        <f>SUM(F89:G89)</f>
        <v>294</v>
      </c>
      <c r="F89" s="39">
        <v>112</v>
      </c>
      <c r="G89" s="39">
        <v>182</v>
      </c>
      <c r="H89" s="39">
        <f>SUM(I89:J89)</f>
        <v>0</v>
      </c>
      <c r="I89" s="39"/>
      <c r="J89" s="39"/>
      <c r="K89" s="39">
        <f>SUM(L89:M89)</f>
        <v>0</v>
      </c>
      <c r="L89" s="39"/>
      <c r="M89" s="39"/>
      <c r="N89" s="39">
        <f>SUM(O89:P89)</f>
        <v>0</v>
      </c>
      <c r="O89" s="39"/>
      <c r="P89" s="39"/>
      <c r="Q89" s="39">
        <f>SUM(R89:S89)</f>
        <v>53</v>
      </c>
      <c r="R89" s="39">
        <v>13</v>
      </c>
      <c r="S89" s="39">
        <v>40</v>
      </c>
    </row>
    <row r="90" spans="1:19" s="37" customFormat="1" ht="15.75" customHeight="1">
      <c r="A90" s="370"/>
      <c r="B90" s="371"/>
      <c r="C90" s="67">
        <v>72</v>
      </c>
      <c r="D90" s="67" t="s">
        <v>361</v>
      </c>
      <c r="E90" s="39">
        <f>SUM(F90:G90)</f>
        <v>50</v>
      </c>
      <c r="F90" s="66">
        <v>13</v>
      </c>
      <c r="G90" s="66">
        <v>37</v>
      </c>
      <c r="H90" s="39">
        <f>SUM(I90:J90)</f>
        <v>0</v>
      </c>
      <c r="I90" s="80"/>
      <c r="J90" s="80"/>
      <c r="K90" s="39">
        <f>SUM(L90:M90)</f>
        <v>0</v>
      </c>
      <c r="L90" s="66"/>
      <c r="M90" s="66"/>
      <c r="N90" s="39">
        <f>SUM(O90:P90)</f>
        <v>0</v>
      </c>
      <c r="O90" s="80"/>
      <c r="P90" s="80"/>
      <c r="Q90" s="39">
        <f>SUM(R90:S90)</f>
        <v>0</v>
      </c>
      <c r="R90" s="80"/>
      <c r="S90" s="80"/>
    </row>
    <row r="91" spans="1:19" ht="15.75" customHeight="1">
      <c r="A91" s="370"/>
      <c r="B91" s="371"/>
      <c r="C91" s="67">
        <v>73</v>
      </c>
      <c r="D91" s="67" t="s">
        <v>514</v>
      </c>
      <c r="E91" s="39">
        <f>SUM(F91:G91)</f>
        <v>36</v>
      </c>
      <c r="F91" s="66">
        <v>11</v>
      </c>
      <c r="G91" s="66">
        <v>25</v>
      </c>
      <c r="H91" s="39">
        <f>SUM(I91:J91)</f>
        <v>0</v>
      </c>
      <c r="I91" s="80"/>
      <c r="J91" s="80"/>
      <c r="K91" s="39">
        <f>SUM(L91:M91)</f>
        <v>0</v>
      </c>
      <c r="L91" s="66"/>
      <c r="M91" s="66"/>
      <c r="N91" s="39">
        <f>SUM(O91:P91)</f>
        <v>0</v>
      </c>
      <c r="O91" s="80"/>
      <c r="P91" s="80"/>
      <c r="Q91" s="39">
        <f>SUM(R91:S91)</f>
        <v>0</v>
      </c>
      <c r="R91" s="80"/>
      <c r="S91" s="80"/>
    </row>
    <row r="92" spans="1:19" ht="15.75" customHeight="1">
      <c r="A92" s="370"/>
      <c r="B92" s="371"/>
      <c r="C92" s="367" t="s">
        <v>692</v>
      </c>
      <c r="D92" s="373"/>
      <c r="E92" s="39">
        <f>SUM(E85:E91)</f>
        <v>1195</v>
      </c>
      <c r="F92" s="39">
        <f>SUM(F85:F91)</f>
        <v>407</v>
      </c>
      <c r="G92" s="39">
        <f>SUM(G85:G91)</f>
        <v>788</v>
      </c>
      <c r="H92" s="39">
        <f>SUM(H85:H91)</f>
        <v>0</v>
      </c>
      <c r="I92" s="39">
        <f>SUM(I85:I91)</f>
        <v>0</v>
      </c>
      <c r="J92" s="39">
        <f>SUM(J85:J91)</f>
        <v>0</v>
      </c>
      <c r="K92" s="39">
        <f>SUM(K85:K91)</f>
        <v>8</v>
      </c>
      <c r="L92" s="39">
        <f>SUM(L85:L91)</f>
        <v>4</v>
      </c>
      <c r="M92" s="39">
        <f>SUM(M85:M91)</f>
        <v>4</v>
      </c>
      <c r="N92" s="39">
        <f>SUM(N85:N91)</f>
        <v>3</v>
      </c>
      <c r="O92" s="39">
        <f>SUM(O85:O91)</f>
        <v>0</v>
      </c>
      <c r="P92" s="39">
        <f>SUM(P85:P91)</f>
        <v>3</v>
      </c>
      <c r="Q92" s="39">
        <f>SUM(Q85:Q91)</f>
        <v>135</v>
      </c>
      <c r="R92" s="39">
        <f>SUM(R85:R91)</f>
        <v>32</v>
      </c>
      <c r="S92" s="39">
        <f>SUM(S85:S91)</f>
        <v>103</v>
      </c>
    </row>
    <row r="93" spans="1:19" ht="15.75" customHeight="1">
      <c r="A93" s="370"/>
      <c r="B93" s="369" t="s">
        <v>486</v>
      </c>
      <c r="C93" s="310"/>
      <c r="D93" s="310"/>
      <c r="E93" s="39">
        <f>E92+E84</f>
        <v>1862</v>
      </c>
      <c r="F93" s="39">
        <f>F92+F84</f>
        <v>628</v>
      </c>
      <c r="G93" s="39">
        <f>G92+G84</f>
        <v>1234</v>
      </c>
      <c r="H93" s="39">
        <f>H92+H84</f>
        <v>0</v>
      </c>
      <c r="I93" s="39">
        <f>I92+I84</f>
        <v>0</v>
      </c>
      <c r="J93" s="39">
        <f>J92+J84</f>
        <v>0</v>
      </c>
      <c r="K93" s="39">
        <f>K92+K84</f>
        <v>36</v>
      </c>
      <c r="L93" s="39">
        <f>L92+L84</f>
        <v>23</v>
      </c>
      <c r="M93" s="39">
        <f>M92+M84</f>
        <v>13</v>
      </c>
      <c r="N93" s="39">
        <f>N92+N84</f>
        <v>3</v>
      </c>
      <c r="O93" s="39">
        <f>O92+O84</f>
        <v>0</v>
      </c>
      <c r="P93" s="39">
        <f>P92+P84</f>
        <v>3</v>
      </c>
      <c r="Q93" s="39">
        <f>Q92+Q84</f>
        <v>146</v>
      </c>
      <c r="R93" s="39">
        <f>R92+R84</f>
        <v>33</v>
      </c>
      <c r="S93" s="39">
        <f>S92+S84</f>
        <v>113</v>
      </c>
    </row>
    <row r="94" spans="1:19" ht="15" customHeight="1">
      <c r="A94" s="373" t="s">
        <v>604</v>
      </c>
      <c r="B94" s="373"/>
      <c r="C94" s="373"/>
      <c r="D94" s="373"/>
      <c r="E94" s="39"/>
      <c r="F94" s="66"/>
      <c r="G94" s="66"/>
      <c r="H94" s="39"/>
      <c r="I94" s="80"/>
      <c r="J94" s="80"/>
      <c r="K94" s="39"/>
      <c r="L94" s="66"/>
      <c r="M94" s="66"/>
      <c r="N94" s="39"/>
      <c r="O94" s="80"/>
      <c r="P94" s="80"/>
      <c r="Q94" s="39"/>
      <c r="R94" s="80"/>
      <c r="S94" s="80"/>
    </row>
    <row r="95" spans="1:19" ht="15" customHeight="1">
      <c r="A95" s="373" t="s">
        <v>383</v>
      </c>
      <c r="B95" s="373"/>
      <c r="C95" s="373"/>
      <c r="D95" s="373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</row>
    <row r="96" spans="1:19" ht="15" customHeight="1">
      <c r="A96" s="374" t="s">
        <v>247</v>
      </c>
      <c r="B96" s="374"/>
      <c r="C96" s="374"/>
      <c r="D96" s="374"/>
      <c r="E96" s="39">
        <f>E95+E94+E93+E78+E50+E26</f>
        <v>11005</v>
      </c>
      <c r="F96" s="39">
        <f>F95+F94+F93+F78+F50+F26</f>
        <v>3253</v>
      </c>
      <c r="G96" s="39">
        <f>G95+G94+G93+G78+G50+G26</f>
        <v>7752</v>
      </c>
      <c r="H96" s="39">
        <f>H95+H94+H93+H78+H50+H26</f>
        <v>12</v>
      </c>
      <c r="I96" s="39">
        <f>I95+I94+I93+I78+I50+I26</f>
        <v>4</v>
      </c>
      <c r="J96" s="39">
        <f>J95+J94+J93+J78+J50+J26</f>
        <v>8</v>
      </c>
      <c r="K96" s="39">
        <f>K95+K94+K93+K78+K50+K26</f>
        <v>799</v>
      </c>
      <c r="L96" s="39">
        <f>L95+L94+L93+L78+L50+L26</f>
        <v>410</v>
      </c>
      <c r="M96" s="39">
        <f>M95+M94+M93+M78+M50+M26</f>
        <v>389</v>
      </c>
      <c r="N96" s="39">
        <f>N95+N94+N93+N78+N50+N26</f>
        <v>32</v>
      </c>
      <c r="O96" s="39">
        <f>O95+O94+O93+O78+O50+O26</f>
        <v>1</v>
      </c>
      <c r="P96" s="39">
        <f>P95+P94+P93+P78+P50+P26</f>
        <v>31</v>
      </c>
      <c r="Q96" s="39">
        <f>Q95+Q94+Q93+Q78+Q50+Q26</f>
        <v>490</v>
      </c>
      <c r="R96" s="39">
        <f>R95+R94+R93+R78+R50+R26</f>
        <v>78</v>
      </c>
      <c r="S96" s="39">
        <f>S95+S94+S93+S78+S50+S26</f>
        <v>412</v>
      </c>
    </row>
    <row r="97" spans="15:19" ht="13.5">
      <c r="O97" s="195"/>
      <c r="P97" s="195"/>
      <c r="R97" s="195"/>
      <c r="S97" s="195"/>
    </row>
    <row r="98" spans="15:19" ht="13.5">
      <c r="O98" s="195"/>
      <c r="P98" s="195"/>
      <c r="R98" s="195"/>
      <c r="S98" s="195"/>
    </row>
    <row r="99" spans="15:19" ht="13.5">
      <c r="O99" s="195"/>
      <c r="P99" s="195"/>
      <c r="R99" s="195"/>
      <c r="S99" s="195"/>
    </row>
    <row r="100" spans="15:19" ht="13.5">
      <c r="O100" s="195"/>
      <c r="P100" s="195"/>
      <c r="R100" s="195"/>
      <c r="S100" s="195"/>
    </row>
    <row r="101" spans="15:19" ht="13.5">
      <c r="O101" s="195"/>
      <c r="P101" s="195"/>
      <c r="R101" s="195"/>
      <c r="S101" s="195"/>
    </row>
    <row r="102" spans="15:19" ht="13.5">
      <c r="O102" s="195"/>
      <c r="P102" s="195"/>
      <c r="R102" s="195"/>
      <c r="S102" s="195"/>
    </row>
    <row r="103" spans="15:19" ht="13.5">
      <c r="O103" s="195"/>
      <c r="P103" s="195"/>
      <c r="R103" s="195"/>
      <c r="S103" s="195"/>
    </row>
    <row r="104" spans="15:19" ht="13.5">
      <c r="O104" s="195"/>
      <c r="P104" s="195"/>
      <c r="R104" s="195"/>
      <c r="S104" s="195"/>
    </row>
    <row r="105" spans="15:19" ht="13.5">
      <c r="O105" s="195"/>
      <c r="P105" s="195"/>
      <c r="R105" s="195"/>
      <c r="S105" s="195"/>
    </row>
    <row r="106" spans="15:19" ht="13.5">
      <c r="O106" s="195"/>
      <c r="P106" s="195"/>
      <c r="R106" s="195"/>
      <c r="S106" s="195"/>
    </row>
    <row r="107" spans="15:19" ht="13.5">
      <c r="O107" s="195"/>
      <c r="P107" s="195"/>
      <c r="R107" s="195"/>
      <c r="S107" s="195"/>
    </row>
    <row r="108" spans="15:19" ht="13.5">
      <c r="O108" s="195"/>
      <c r="P108" s="195"/>
      <c r="R108" s="195"/>
      <c r="S108" s="195"/>
    </row>
    <row r="109" spans="15:19" ht="13.5">
      <c r="O109" s="195"/>
      <c r="P109" s="195"/>
      <c r="R109" s="195"/>
      <c r="S109" s="195"/>
    </row>
    <row r="110" spans="15:19" ht="13.5">
      <c r="O110" s="195"/>
      <c r="P110" s="195"/>
      <c r="R110" s="195"/>
      <c r="S110" s="195"/>
    </row>
    <row r="111" spans="15:19" ht="13.5">
      <c r="O111" s="195"/>
      <c r="P111" s="195"/>
      <c r="R111" s="195"/>
      <c r="S111" s="195"/>
    </row>
    <row r="112" spans="15:19" ht="13.5">
      <c r="O112" s="195"/>
      <c r="P112" s="195"/>
      <c r="R112" s="195"/>
      <c r="S112" s="195"/>
    </row>
    <row r="113" spans="15:19" ht="13.5">
      <c r="O113" s="195"/>
      <c r="P113" s="195"/>
      <c r="R113" s="195"/>
      <c r="S113" s="195"/>
    </row>
    <row r="114" spans="15:19" ht="13.5">
      <c r="O114" s="195"/>
      <c r="P114" s="195"/>
      <c r="R114" s="195"/>
      <c r="S114" s="195"/>
    </row>
    <row r="115" spans="15:19" ht="13.5">
      <c r="O115" s="195"/>
      <c r="P115" s="195"/>
      <c r="R115" s="195"/>
      <c r="S115" s="195"/>
    </row>
    <row r="116" spans="15:19" ht="13.5">
      <c r="O116" s="195"/>
      <c r="P116" s="195"/>
      <c r="R116" s="195"/>
      <c r="S116" s="195"/>
    </row>
    <row r="117" spans="15:19" ht="13.5">
      <c r="O117" s="195"/>
      <c r="P117" s="195"/>
      <c r="R117" s="195"/>
      <c r="S117" s="195"/>
    </row>
    <row r="118" spans="15:19" ht="13.5">
      <c r="O118" s="195"/>
      <c r="P118" s="195"/>
      <c r="R118" s="195"/>
      <c r="S118" s="195"/>
    </row>
    <row r="119" spans="15:19" ht="13.5">
      <c r="O119" s="195"/>
      <c r="P119" s="195"/>
      <c r="R119" s="195"/>
      <c r="S119" s="195"/>
    </row>
    <row r="120" spans="15:19" ht="13.5">
      <c r="O120" s="195"/>
      <c r="P120" s="195"/>
      <c r="R120" s="195"/>
      <c r="S120" s="195"/>
    </row>
    <row r="121" spans="15:19" ht="13.5">
      <c r="O121" s="195"/>
      <c r="P121" s="195"/>
      <c r="R121" s="195"/>
      <c r="S121" s="195"/>
    </row>
    <row r="122" spans="15:19" ht="13.5">
      <c r="O122" s="195"/>
      <c r="P122" s="195"/>
      <c r="R122" s="195"/>
      <c r="S122" s="195"/>
    </row>
    <row r="123" spans="15:19" ht="13.5">
      <c r="O123" s="195"/>
      <c r="P123" s="195"/>
      <c r="R123" s="195"/>
      <c r="S123" s="195"/>
    </row>
    <row r="124" spans="15:19" ht="13.5">
      <c r="O124" s="195"/>
      <c r="P124" s="195"/>
      <c r="R124" s="195"/>
      <c r="S124" s="195"/>
    </row>
    <row r="125" spans="15:19" ht="13.5">
      <c r="O125" s="195"/>
      <c r="P125" s="195"/>
      <c r="R125" s="195"/>
      <c r="S125" s="195"/>
    </row>
    <row r="126" spans="15:19" ht="13.5">
      <c r="O126" s="195"/>
      <c r="P126" s="195"/>
      <c r="R126" s="195"/>
      <c r="S126" s="195"/>
    </row>
    <row r="127" spans="15:19" ht="13.5">
      <c r="O127" s="195"/>
      <c r="P127" s="195"/>
      <c r="R127" s="195"/>
      <c r="S127" s="195"/>
    </row>
    <row r="128" spans="15:19" ht="13.5">
      <c r="O128" s="195"/>
      <c r="P128" s="195"/>
      <c r="R128" s="195"/>
      <c r="S128" s="195"/>
    </row>
    <row r="129" spans="15:19" ht="13.5">
      <c r="O129" s="195"/>
      <c r="P129" s="195"/>
      <c r="R129" s="195"/>
      <c r="S129" s="195"/>
    </row>
    <row r="130" spans="15:19" ht="13.5">
      <c r="O130" s="195"/>
      <c r="P130" s="195"/>
      <c r="R130" s="195"/>
      <c r="S130" s="195"/>
    </row>
    <row r="131" spans="15:19" ht="13.5">
      <c r="O131" s="195"/>
      <c r="P131" s="195"/>
      <c r="R131" s="195"/>
      <c r="S131" s="195"/>
    </row>
    <row r="132" spans="15:19" ht="13.5">
      <c r="O132" s="195"/>
      <c r="P132" s="195"/>
      <c r="R132" s="195"/>
      <c r="S132" s="195"/>
    </row>
    <row r="133" spans="15:19" ht="13.5">
      <c r="O133" s="195"/>
      <c r="P133" s="195"/>
      <c r="R133" s="195"/>
      <c r="S133" s="195"/>
    </row>
    <row r="134" spans="15:19" ht="13.5">
      <c r="O134" s="195"/>
      <c r="P134" s="195"/>
      <c r="R134" s="195"/>
      <c r="S134" s="195"/>
    </row>
    <row r="135" spans="15:19" ht="13.5">
      <c r="O135" s="195"/>
      <c r="P135" s="195"/>
      <c r="R135" s="195"/>
      <c r="S135" s="195"/>
    </row>
    <row r="136" spans="15:19" ht="13.5">
      <c r="O136" s="195"/>
      <c r="P136" s="195"/>
      <c r="R136" s="195"/>
      <c r="S136" s="195"/>
    </row>
    <row r="137" spans="15:19" ht="13.5">
      <c r="O137" s="195"/>
      <c r="P137" s="195"/>
      <c r="R137" s="195"/>
      <c r="S137" s="195"/>
    </row>
    <row r="138" spans="15:19" ht="13.5">
      <c r="O138" s="195"/>
      <c r="P138" s="195"/>
      <c r="R138" s="195"/>
      <c r="S138" s="195"/>
    </row>
    <row r="139" spans="15:19" ht="13.5">
      <c r="O139" s="195"/>
      <c r="P139" s="195"/>
      <c r="R139" s="195"/>
      <c r="S139" s="195"/>
    </row>
    <row r="140" spans="15:19" ht="13.5">
      <c r="O140" s="195"/>
      <c r="P140" s="195"/>
      <c r="R140" s="195"/>
      <c r="S140" s="195"/>
    </row>
    <row r="141" spans="15:19" ht="13.5">
      <c r="O141" s="195"/>
      <c r="P141" s="195"/>
      <c r="R141" s="195"/>
      <c r="S141" s="195"/>
    </row>
    <row r="142" spans="15:19" ht="13.5">
      <c r="O142" s="195"/>
      <c r="P142" s="195"/>
      <c r="R142" s="195"/>
      <c r="S142" s="195"/>
    </row>
    <row r="143" spans="15:19" ht="13.5">
      <c r="O143" s="195"/>
      <c r="P143" s="195"/>
      <c r="R143" s="195"/>
      <c r="S143" s="195"/>
    </row>
    <row r="144" spans="15:19" ht="13.5">
      <c r="O144" s="195"/>
      <c r="P144" s="195"/>
      <c r="R144" s="195"/>
      <c r="S144" s="195"/>
    </row>
    <row r="145" spans="15:19" ht="13.5">
      <c r="O145" s="195"/>
      <c r="P145" s="195"/>
      <c r="R145" s="195"/>
      <c r="S145" s="195"/>
    </row>
    <row r="146" spans="15:19" ht="13.5">
      <c r="O146" s="195"/>
      <c r="P146" s="195"/>
      <c r="R146" s="195"/>
      <c r="S146" s="195"/>
    </row>
    <row r="147" spans="15:19" ht="13.5">
      <c r="O147" s="195"/>
      <c r="P147" s="195"/>
      <c r="R147" s="195"/>
      <c r="S147" s="195"/>
    </row>
    <row r="148" spans="15:19" ht="13.5">
      <c r="O148" s="195"/>
      <c r="P148" s="195"/>
      <c r="R148" s="195"/>
      <c r="S148" s="195"/>
    </row>
    <row r="149" spans="15:19" ht="13.5">
      <c r="O149" s="195"/>
      <c r="P149" s="195"/>
      <c r="R149" s="195"/>
      <c r="S149" s="195"/>
    </row>
    <row r="150" spans="15:19" ht="13.5">
      <c r="O150" s="195"/>
      <c r="P150" s="195"/>
      <c r="R150" s="195"/>
      <c r="S150" s="195"/>
    </row>
    <row r="151" spans="15:19" ht="13.5">
      <c r="O151" s="195"/>
      <c r="P151" s="195"/>
      <c r="R151" s="195"/>
      <c r="S151" s="195"/>
    </row>
    <row r="152" spans="15:19" ht="13.5">
      <c r="O152" s="195"/>
      <c r="P152" s="195"/>
      <c r="R152" s="195"/>
      <c r="S152" s="195"/>
    </row>
    <row r="153" spans="15:19" ht="13.5">
      <c r="O153" s="195"/>
      <c r="P153" s="195"/>
      <c r="R153" s="195"/>
      <c r="S153" s="195"/>
    </row>
    <row r="154" spans="15:19" ht="13.5">
      <c r="O154" s="195"/>
      <c r="P154" s="195"/>
      <c r="R154" s="195"/>
      <c r="S154" s="195"/>
    </row>
    <row r="155" spans="15:19" ht="13.5">
      <c r="O155" s="195"/>
      <c r="P155" s="195"/>
      <c r="R155" s="195"/>
      <c r="S155" s="195"/>
    </row>
    <row r="156" spans="15:19" ht="13.5">
      <c r="O156" s="195"/>
      <c r="P156" s="195"/>
      <c r="R156" s="195"/>
      <c r="S156" s="195"/>
    </row>
    <row r="157" spans="15:19" ht="13.5">
      <c r="O157" s="195"/>
      <c r="P157" s="195"/>
      <c r="R157" s="195"/>
      <c r="S157" s="195"/>
    </row>
    <row r="158" spans="15:19" ht="13.5">
      <c r="O158" s="195"/>
      <c r="P158" s="195"/>
      <c r="R158" s="195"/>
      <c r="S158" s="195"/>
    </row>
    <row r="159" spans="15:19" ht="13.5">
      <c r="O159" s="195"/>
      <c r="P159" s="195"/>
      <c r="R159" s="195"/>
      <c r="S159" s="195"/>
    </row>
    <row r="160" spans="15:19" ht="13.5">
      <c r="O160" s="195"/>
      <c r="P160" s="195"/>
      <c r="R160" s="195"/>
      <c r="S160" s="195"/>
    </row>
  </sheetData>
  <mergeCells count="46">
    <mergeCell ref="A96:D96"/>
    <mergeCell ref="A94:D94"/>
    <mergeCell ref="A95:D95"/>
    <mergeCell ref="Q2:S2"/>
    <mergeCell ref="N2:P2"/>
    <mergeCell ref="C3:D3"/>
    <mergeCell ref="A1:L1"/>
    <mergeCell ref="E2:G2"/>
    <mergeCell ref="H2:J2"/>
    <mergeCell ref="K2:M2"/>
    <mergeCell ref="A2:A3"/>
    <mergeCell ref="B2:B3"/>
    <mergeCell ref="C77:D77"/>
    <mergeCell ref="B78:D78"/>
    <mergeCell ref="A51:A78"/>
    <mergeCell ref="B19:B25"/>
    <mergeCell ref="A79:A93"/>
    <mergeCell ref="B93:D93"/>
    <mergeCell ref="B79:B84"/>
    <mergeCell ref="B85:B92"/>
    <mergeCell ref="C84:D84"/>
    <mergeCell ref="B4:B11"/>
    <mergeCell ref="C11:D11"/>
    <mergeCell ref="C18:D18"/>
    <mergeCell ref="C92:D92"/>
    <mergeCell ref="C70:D70"/>
    <mergeCell ref="C31:D31"/>
    <mergeCell ref="B27:B31"/>
    <mergeCell ref="B51:B56"/>
    <mergeCell ref="C56:D56"/>
    <mergeCell ref="B57:B63"/>
    <mergeCell ref="C63:D63"/>
    <mergeCell ref="B64:B70"/>
    <mergeCell ref="B71:B77"/>
    <mergeCell ref="B50:D50"/>
    <mergeCell ref="A4:A26"/>
    <mergeCell ref="B26:D26"/>
    <mergeCell ref="A27:A50"/>
    <mergeCell ref="C25:D25"/>
    <mergeCell ref="B12:B18"/>
    <mergeCell ref="C37:D37"/>
    <mergeCell ref="B38:B43"/>
    <mergeCell ref="C43:D43"/>
    <mergeCell ref="C49:D49"/>
    <mergeCell ref="B44:B49"/>
    <mergeCell ref="B32:B37"/>
  </mergeCells>
  <printOptions horizontalCentered="1"/>
  <pageMargins left="0.590416669845581" right="0.590416669845581" top="0.511388897895813" bottom="0.511388897895813" header="0" footer="0.1966666728258133"/>
  <pageSetup horizontalDpi="600" verticalDpi="600" orientation="portrait" paperSize="9" copies="1"/>
  <headerFooter>
    <oddFooter>&amp;L&amp;"새굴림,Italic"&amp;9 2015년 마산교구 통계&amp;R&amp;"돋움체,Italic"&amp;9 2015년 마산교구 통계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C104"/>
  <sheetViews>
    <sheetView zoomScale="120" zoomScaleNormal="120" workbookViewId="0" topLeftCell="A1">
      <pane ySplit="3" topLeftCell="A4" activePane="bottomLeft" state="frozen"/>
      <selection pane="bottomLeft" activeCell="AC18" sqref="AC18"/>
    </sheetView>
  </sheetViews>
  <sheetFormatPr defaultColWidth="8.88671875" defaultRowHeight="13.5"/>
  <cols>
    <col min="1" max="2" width="2.10546875" style="37" customWidth="1"/>
    <col min="3" max="3" width="2.88671875" style="37" customWidth="1"/>
    <col min="4" max="4" width="4.6640625" style="37" customWidth="1"/>
    <col min="5" max="7" width="2.6640625" style="208" customWidth="1"/>
    <col min="8" max="10" width="2.5546875" style="208" customWidth="1"/>
    <col min="11" max="13" width="2.6640625" style="208" customWidth="1"/>
    <col min="14" max="20" width="3.10546875" style="208" customWidth="1"/>
    <col min="21" max="22" width="2.88671875" style="208" customWidth="1"/>
    <col min="23" max="25" width="2.5546875" style="208" customWidth="1"/>
    <col min="26" max="26" width="3.3359375" style="208" customWidth="1"/>
    <col min="27" max="28" width="2.77734375" style="208" customWidth="1"/>
    <col min="29" max="16384" width="8.88671875" style="37" customWidth="1"/>
  </cols>
  <sheetData>
    <row r="1" spans="1:21" ht="20.25" customHeight="1">
      <c r="A1" s="376" t="s">
        <v>135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6"/>
      <c r="S1" s="376"/>
      <c r="T1" s="376"/>
      <c r="U1" s="376"/>
    </row>
    <row r="2" spans="1:28" ht="13.5" customHeight="1">
      <c r="A2" s="556" t="s">
        <v>382</v>
      </c>
      <c r="B2" s="556" t="s">
        <v>388</v>
      </c>
      <c r="C2" s="62"/>
      <c r="D2" s="63" t="s">
        <v>422</v>
      </c>
      <c r="E2" s="553" t="s">
        <v>735</v>
      </c>
      <c r="F2" s="554"/>
      <c r="G2" s="555"/>
      <c r="H2" s="553" t="s">
        <v>737</v>
      </c>
      <c r="I2" s="554"/>
      <c r="J2" s="555"/>
      <c r="K2" s="553" t="s">
        <v>736</v>
      </c>
      <c r="L2" s="554"/>
      <c r="M2" s="555"/>
      <c r="N2" s="553" t="s">
        <v>748</v>
      </c>
      <c r="O2" s="554"/>
      <c r="P2" s="555"/>
      <c r="Q2" s="553" t="s">
        <v>410</v>
      </c>
      <c r="R2" s="554"/>
      <c r="S2" s="555"/>
      <c r="T2" s="553" t="s">
        <v>738</v>
      </c>
      <c r="U2" s="554"/>
      <c r="V2" s="555"/>
      <c r="W2" s="553" t="s">
        <v>409</v>
      </c>
      <c r="X2" s="554"/>
      <c r="Y2" s="555"/>
      <c r="Z2" s="553" t="s">
        <v>622</v>
      </c>
      <c r="AA2" s="554"/>
      <c r="AB2" s="555"/>
    </row>
    <row r="3" spans="1:28" ht="13.5" customHeight="1">
      <c r="A3" s="556"/>
      <c r="B3" s="556"/>
      <c r="C3" s="550" t="s">
        <v>300</v>
      </c>
      <c r="D3" s="551"/>
      <c r="E3" s="209" t="s">
        <v>408</v>
      </c>
      <c r="F3" s="209" t="s">
        <v>316</v>
      </c>
      <c r="G3" s="209" t="s">
        <v>427</v>
      </c>
      <c r="H3" s="210" t="s">
        <v>408</v>
      </c>
      <c r="I3" s="210" t="s">
        <v>316</v>
      </c>
      <c r="J3" s="210" t="s">
        <v>427</v>
      </c>
      <c r="K3" s="209" t="s">
        <v>408</v>
      </c>
      <c r="L3" s="209" t="s">
        <v>316</v>
      </c>
      <c r="M3" s="210" t="s">
        <v>427</v>
      </c>
      <c r="N3" s="209" t="s">
        <v>408</v>
      </c>
      <c r="O3" s="209" t="s">
        <v>316</v>
      </c>
      <c r="P3" s="209" t="s">
        <v>427</v>
      </c>
      <c r="Q3" s="210" t="s">
        <v>408</v>
      </c>
      <c r="R3" s="210" t="s">
        <v>316</v>
      </c>
      <c r="S3" s="210" t="s">
        <v>427</v>
      </c>
      <c r="T3" s="209" t="s">
        <v>408</v>
      </c>
      <c r="U3" s="209" t="s">
        <v>316</v>
      </c>
      <c r="V3" s="210" t="s">
        <v>427</v>
      </c>
      <c r="W3" s="209" t="s">
        <v>408</v>
      </c>
      <c r="X3" s="209" t="s">
        <v>316</v>
      </c>
      <c r="Y3" s="210" t="s">
        <v>427</v>
      </c>
      <c r="Z3" s="209" t="s">
        <v>408</v>
      </c>
      <c r="AA3" s="209" t="s">
        <v>316</v>
      </c>
      <c r="AB3" s="210" t="s">
        <v>427</v>
      </c>
    </row>
    <row r="4" spans="1:28" s="82" customFormat="1" ht="15.75" customHeight="1">
      <c r="A4" s="370" t="s">
        <v>752</v>
      </c>
      <c r="B4" s="371" t="s">
        <v>381</v>
      </c>
      <c r="C4" s="67">
        <v>1</v>
      </c>
      <c r="D4" s="67" t="s">
        <v>338</v>
      </c>
      <c r="E4" s="211">
        <f>SUM(F4:G4)</f>
        <v>3</v>
      </c>
      <c r="F4" s="211">
        <v>1</v>
      </c>
      <c r="G4" s="211">
        <v>2</v>
      </c>
      <c r="H4" s="211"/>
      <c r="I4" s="211"/>
      <c r="J4" s="211"/>
      <c r="K4" s="211">
        <f>SUM(L4:M4)</f>
        <v>0</v>
      </c>
      <c r="L4" s="211"/>
      <c r="M4" s="211"/>
      <c r="N4" s="211">
        <f>SUM(O4:P4)</f>
        <v>0</v>
      </c>
      <c r="O4" s="211"/>
      <c r="P4" s="211"/>
      <c r="Q4" s="211">
        <f>SUM(R4:S4)</f>
        <v>290</v>
      </c>
      <c r="R4" s="211">
        <v>66</v>
      </c>
      <c r="S4" s="211">
        <v>224</v>
      </c>
      <c r="T4" s="211">
        <f>SUM(U4:V4)</f>
        <v>12</v>
      </c>
      <c r="U4" s="211">
        <v>6</v>
      </c>
      <c r="V4" s="211">
        <v>6</v>
      </c>
      <c r="W4" s="211">
        <f>SUM(X4:Y4)</f>
        <v>0</v>
      </c>
      <c r="X4" s="211"/>
      <c r="Y4" s="211"/>
      <c r="Z4" s="211">
        <f>SUM(AA4:AB4)</f>
        <v>700</v>
      </c>
      <c r="AA4" s="211">
        <v>240</v>
      </c>
      <c r="AB4" s="211">
        <v>460</v>
      </c>
    </row>
    <row r="5" spans="1:28" s="82" customFormat="1" ht="15.75" customHeight="1">
      <c r="A5" s="370"/>
      <c r="B5" s="371"/>
      <c r="C5" s="67">
        <v>2</v>
      </c>
      <c r="D5" s="67" t="s">
        <v>353</v>
      </c>
      <c r="E5" s="211">
        <f>SUM(F5:G5)</f>
        <v>7</v>
      </c>
      <c r="F5" s="211">
        <v>2</v>
      </c>
      <c r="G5" s="211">
        <v>5</v>
      </c>
      <c r="H5" s="211"/>
      <c r="I5" s="211"/>
      <c r="J5" s="211"/>
      <c r="K5" s="211">
        <f>SUM(L5:M5)</f>
        <v>0</v>
      </c>
      <c r="L5" s="211"/>
      <c r="M5" s="211"/>
      <c r="N5" s="211">
        <f>SUM(O5:P5)</f>
        <v>0</v>
      </c>
      <c r="O5" s="211"/>
      <c r="P5" s="211"/>
      <c r="Q5" s="211">
        <f>SUM(R5:S5)</f>
        <v>0</v>
      </c>
      <c r="R5" s="211"/>
      <c r="S5" s="211"/>
      <c r="T5" s="211">
        <f>SUM(U5:V5)</f>
        <v>8</v>
      </c>
      <c r="U5" s="211">
        <v>4</v>
      </c>
      <c r="V5" s="211">
        <v>4</v>
      </c>
      <c r="W5" s="211">
        <f>SUM(X5:Y5)</f>
        <v>0</v>
      </c>
      <c r="X5" s="211">
        <v>0</v>
      </c>
      <c r="Y5" s="211">
        <v>0</v>
      </c>
      <c r="Z5" s="211">
        <f>SUM(AA5:AB5)</f>
        <v>0</v>
      </c>
      <c r="AA5" s="211"/>
      <c r="AB5" s="211"/>
    </row>
    <row r="6" spans="1:28" s="82" customFormat="1" ht="15.75" customHeight="1">
      <c r="A6" s="370"/>
      <c r="B6" s="371"/>
      <c r="C6" s="67">
        <v>3</v>
      </c>
      <c r="D6" s="67" t="s">
        <v>344</v>
      </c>
      <c r="E6" s="211">
        <f>SUM(F6:G6)</f>
        <v>3</v>
      </c>
      <c r="F6" s="211">
        <v>1</v>
      </c>
      <c r="G6" s="211">
        <v>2</v>
      </c>
      <c r="H6" s="211"/>
      <c r="I6" s="211"/>
      <c r="J6" s="211"/>
      <c r="K6" s="211">
        <f>SUM(L6:M6)</f>
        <v>3</v>
      </c>
      <c r="L6" s="211">
        <v>1</v>
      </c>
      <c r="M6" s="211">
        <v>2</v>
      </c>
      <c r="N6" s="211">
        <f>SUM(O6:P6)</f>
        <v>0</v>
      </c>
      <c r="O6" s="211"/>
      <c r="P6" s="211"/>
      <c r="Q6" s="211">
        <f>SUM(R6:S6)</f>
        <v>0</v>
      </c>
      <c r="R6" s="211"/>
      <c r="S6" s="211"/>
      <c r="T6" s="211">
        <f>SUM(U6:V6)</f>
        <v>10</v>
      </c>
      <c r="U6" s="211">
        <v>5</v>
      </c>
      <c r="V6" s="211">
        <v>5</v>
      </c>
      <c r="W6" s="211">
        <f>SUM(X6:Y6)</f>
        <v>2</v>
      </c>
      <c r="X6" s="211">
        <v>1</v>
      </c>
      <c r="Y6" s="211">
        <v>1</v>
      </c>
      <c r="Z6" s="211">
        <f>SUM(AA6:AB6)</f>
        <v>202</v>
      </c>
      <c r="AA6" s="211">
        <v>62</v>
      </c>
      <c r="AB6" s="211">
        <v>140</v>
      </c>
    </row>
    <row r="7" spans="1:28" s="82" customFormat="1" ht="15.75" customHeight="1">
      <c r="A7" s="370"/>
      <c r="B7" s="371"/>
      <c r="C7" s="67">
        <v>4</v>
      </c>
      <c r="D7" s="67" t="s">
        <v>506</v>
      </c>
      <c r="E7" s="211">
        <f>SUM(F7:G7)</f>
        <v>3</v>
      </c>
      <c r="F7" s="211">
        <v>1</v>
      </c>
      <c r="G7" s="211">
        <v>2</v>
      </c>
      <c r="H7" s="211"/>
      <c r="I7" s="211"/>
      <c r="J7" s="211"/>
      <c r="K7" s="211">
        <f>SUM(L7:M7)</f>
        <v>2</v>
      </c>
      <c r="L7" s="211">
        <v>0</v>
      </c>
      <c r="M7" s="211">
        <v>2</v>
      </c>
      <c r="N7" s="211">
        <f>SUM(O7:P7)</f>
        <v>128</v>
      </c>
      <c r="O7" s="211">
        <v>33</v>
      </c>
      <c r="P7" s="211">
        <v>95</v>
      </c>
      <c r="Q7" s="211">
        <f>SUM(R7:S7)</f>
        <v>20</v>
      </c>
      <c r="R7" s="211">
        <v>5</v>
      </c>
      <c r="S7" s="211">
        <v>15</v>
      </c>
      <c r="T7" s="211">
        <f>SUM(U7:V7)</f>
        <v>4</v>
      </c>
      <c r="U7" s="211">
        <v>2</v>
      </c>
      <c r="V7" s="211">
        <v>2</v>
      </c>
      <c r="W7" s="211">
        <f>SUM(X7:Y7)</f>
        <v>0</v>
      </c>
      <c r="X7" s="211">
        <v>0</v>
      </c>
      <c r="Y7" s="211">
        <v>0</v>
      </c>
      <c r="Z7" s="211">
        <f>SUM(AA7:AB7)</f>
        <v>62</v>
      </c>
      <c r="AA7" s="211">
        <v>7</v>
      </c>
      <c r="AB7" s="211">
        <v>55</v>
      </c>
    </row>
    <row r="8" spans="1:28" s="82" customFormat="1" ht="15.75" customHeight="1">
      <c r="A8" s="370"/>
      <c r="B8" s="371"/>
      <c r="C8" s="67">
        <v>5</v>
      </c>
      <c r="D8" s="67" t="s">
        <v>386</v>
      </c>
      <c r="E8" s="211">
        <f>SUM(F8:G8)</f>
        <v>0</v>
      </c>
      <c r="F8" s="211">
        <v>0</v>
      </c>
      <c r="G8" s="211">
        <v>0</v>
      </c>
      <c r="H8" s="211"/>
      <c r="I8" s="211"/>
      <c r="J8" s="211"/>
      <c r="K8" s="211">
        <f>SUM(L8:M8)</f>
        <v>1</v>
      </c>
      <c r="L8" s="211"/>
      <c r="M8" s="211">
        <v>1</v>
      </c>
      <c r="N8" s="211">
        <f>SUM(O8:P8)</f>
        <v>0</v>
      </c>
      <c r="O8" s="211"/>
      <c r="P8" s="211"/>
      <c r="Q8" s="211">
        <f>SUM(R8:S8)</f>
        <v>1</v>
      </c>
      <c r="R8" s="211"/>
      <c r="S8" s="211">
        <v>1</v>
      </c>
      <c r="T8" s="211">
        <f>SUM(U8:V8)</f>
        <v>6</v>
      </c>
      <c r="U8" s="211">
        <v>3</v>
      </c>
      <c r="V8" s="211">
        <v>3</v>
      </c>
      <c r="W8" s="211">
        <f>SUM(X8:Y8)</f>
        <v>2</v>
      </c>
      <c r="X8" s="211">
        <v>1</v>
      </c>
      <c r="Y8" s="211">
        <v>1</v>
      </c>
      <c r="Z8" s="211">
        <f>SUM(AA8:AB8)</f>
        <v>0</v>
      </c>
      <c r="AA8" s="211"/>
      <c r="AB8" s="211"/>
    </row>
    <row r="9" spans="1:28" s="82" customFormat="1" ht="15.75" customHeight="1">
      <c r="A9" s="370"/>
      <c r="B9" s="371"/>
      <c r="C9" s="67">
        <v>6</v>
      </c>
      <c r="D9" s="67" t="s">
        <v>459</v>
      </c>
      <c r="E9" s="211">
        <f>SUM(F9:G9)</f>
        <v>2</v>
      </c>
      <c r="F9" s="211">
        <v>1</v>
      </c>
      <c r="G9" s="211">
        <v>1</v>
      </c>
      <c r="H9" s="211"/>
      <c r="I9" s="211"/>
      <c r="J9" s="211"/>
      <c r="K9" s="211">
        <f>SUM(L9:M9)</f>
        <v>0</v>
      </c>
      <c r="L9" s="211"/>
      <c r="M9" s="211"/>
      <c r="N9" s="211">
        <f>SUM(O9:P9)</f>
        <v>0</v>
      </c>
      <c r="O9" s="211"/>
      <c r="P9" s="211"/>
      <c r="Q9" s="211">
        <f>SUM(R9:S9)</f>
        <v>43</v>
      </c>
      <c r="R9" s="211">
        <v>0</v>
      </c>
      <c r="S9" s="211">
        <v>43</v>
      </c>
      <c r="T9" s="211">
        <f>SUM(U9:V9)</f>
        <v>12</v>
      </c>
      <c r="U9" s="211">
        <v>6</v>
      </c>
      <c r="V9" s="211">
        <v>6</v>
      </c>
      <c r="W9" s="211">
        <f>SUM(X9:Y9)</f>
        <v>0</v>
      </c>
      <c r="X9" s="211">
        <v>0</v>
      </c>
      <c r="Y9" s="211">
        <v>0</v>
      </c>
      <c r="Z9" s="211">
        <f>SUM(AA9:AB9)</f>
        <v>25</v>
      </c>
      <c r="AA9" s="211">
        <v>0</v>
      </c>
      <c r="AB9" s="211">
        <v>25</v>
      </c>
    </row>
    <row r="10" spans="1:28" s="82" customFormat="1" ht="15.75" customHeight="1">
      <c r="A10" s="370"/>
      <c r="B10" s="371"/>
      <c r="C10" s="68">
        <v>7</v>
      </c>
      <c r="D10" s="68" t="s">
        <v>321</v>
      </c>
      <c r="E10" s="211">
        <f>SUM(F10:G10)</f>
        <v>6</v>
      </c>
      <c r="F10" s="211">
        <v>3</v>
      </c>
      <c r="G10" s="211">
        <v>3</v>
      </c>
      <c r="H10" s="211"/>
      <c r="I10" s="211"/>
      <c r="J10" s="211"/>
      <c r="K10" s="211">
        <f>SUM(L10:M10)</f>
        <v>0</v>
      </c>
      <c r="L10" s="211"/>
      <c r="M10" s="211"/>
      <c r="N10" s="211">
        <f>SUM(O10:P10)</f>
        <v>380</v>
      </c>
      <c r="O10" s="211">
        <v>105</v>
      </c>
      <c r="P10" s="211">
        <v>275</v>
      </c>
      <c r="Q10" s="211">
        <f>SUM(R10:S10)</f>
        <v>35</v>
      </c>
      <c r="R10" s="211">
        <v>8</v>
      </c>
      <c r="S10" s="211">
        <v>27</v>
      </c>
      <c r="T10" s="211">
        <f>SUM(U10:V10)</f>
        <v>4</v>
      </c>
      <c r="U10" s="211">
        <v>2</v>
      </c>
      <c r="V10" s="211">
        <v>2</v>
      </c>
      <c r="W10" s="211">
        <f>SUM(X10:Y10)</f>
        <v>0</v>
      </c>
      <c r="X10" s="211"/>
      <c r="Y10" s="211"/>
      <c r="Z10" s="211">
        <f>SUM(AA10:AB10)</f>
        <v>0</v>
      </c>
      <c r="AA10" s="211">
        <v>0</v>
      </c>
      <c r="AB10" s="211">
        <v>0</v>
      </c>
    </row>
    <row r="11" spans="1:28" s="82" customFormat="1" ht="15.75" customHeight="1">
      <c r="A11" s="370"/>
      <c r="B11" s="371"/>
      <c r="C11" s="366" t="s">
        <v>692</v>
      </c>
      <c r="D11" s="367"/>
      <c r="E11" s="211">
        <f>SUM(E4:E10)</f>
        <v>24</v>
      </c>
      <c r="F11" s="211">
        <f>SUM(F4:F10)</f>
        <v>9</v>
      </c>
      <c r="G11" s="211">
        <f>SUM(G4:G10)</f>
        <v>15</v>
      </c>
      <c r="H11" s="211"/>
      <c r="I11" s="211"/>
      <c r="J11" s="211"/>
      <c r="K11" s="211">
        <f>SUM(K4:K10)</f>
        <v>6</v>
      </c>
      <c r="L11" s="211">
        <f>SUM(L4:L10)</f>
        <v>1</v>
      </c>
      <c r="M11" s="211">
        <f>SUM(M4:M10)</f>
        <v>5</v>
      </c>
      <c r="N11" s="211">
        <f>SUM(N4:N10)</f>
        <v>508</v>
      </c>
      <c r="O11" s="211">
        <f>SUM(O4:O10)</f>
        <v>138</v>
      </c>
      <c r="P11" s="211">
        <f>SUM(P4:P10)</f>
        <v>370</v>
      </c>
      <c r="Q11" s="211">
        <f>SUM(Q4:Q10)</f>
        <v>389</v>
      </c>
      <c r="R11" s="211">
        <f>SUM(R4:R10)</f>
        <v>79</v>
      </c>
      <c r="S11" s="211">
        <f>SUM(S4:S10)</f>
        <v>310</v>
      </c>
      <c r="T11" s="211">
        <f>SUM(T4:T10)</f>
        <v>56</v>
      </c>
      <c r="U11" s="211">
        <f>SUM(U4:U10)</f>
        <v>28</v>
      </c>
      <c r="V11" s="211">
        <f>SUM(V4:V10)</f>
        <v>28</v>
      </c>
      <c r="W11" s="211">
        <f>SUM(W4:W10)</f>
        <v>4</v>
      </c>
      <c r="X11" s="211">
        <f>SUM(X4:X10)</f>
        <v>2</v>
      </c>
      <c r="Y11" s="211">
        <f>SUM(Y4:Y10)</f>
        <v>2</v>
      </c>
      <c r="Z11" s="211">
        <f>SUM(Z4:Z10)</f>
        <v>989</v>
      </c>
      <c r="AA11" s="211">
        <f>SUM(AA4:AA10)</f>
        <v>309</v>
      </c>
      <c r="AB11" s="211">
        <f>SUM(AB4:AB10)</f>
        <v>680</v>
      </c>
    </row>
    <row r="12" spans="1:28" s="82" customFormat="1" ht="15.75" customHeight="1">
      <c r="A12" s="370"/>
      <c r="B12" s="371" t="s">
        <v>358</v>
      </c>
      <c r="C12" s="72">
        <v>8</v>
      </c>
      <c r="D12" s="72" t="s">
        <v>389</v>
      </c>
      <c r="E12" s="211">
        <f>SUM(F12:G12)</f>
        <v>1</v>
      </c>
      <c r="F12" s="211">
        <v>0</v>
      </c>
      <c r="G12" s="211">
        <v>1</v>
      </c>
      <c r="H12" s="211">
        <f>SUM(I12:J12)</f>
        <v>0</v>
      </c>
      <c r="I12" s="211"/>
      <c r="J12" s="211"/>
      <c r="K12" s="211">
        <f>SUM(L12:M12)</f>
        <v>0</v>
      </c>
      <c r="L12" s="211"/>
      <c r="M12" s="211"/>
      <c r="N12" s="211">
        <f>SUM(O12:P12)</f>
        <v>75</v>
      </c>
      <c r="O12" s="211">
        <v>16</v>
      </c>
      <c r="P12" s="211">
        <v>59</v>
      </c>
      <c r="Q12" s="211">
        <f>SUM(R12:S12)</f>
        <v>89</v>
      </c>
      <c r="R12" s="211">
        <v>25</v>
      </c>
      <c r="S12" s="211">
        <v>64</v>
      </c>
      <c r="T12" s="211">
        <f>SUM(U12:V12)</f>
        <v>12</v>
      </c>
      <c r="U12" s="211">
        <v>6</v>
      </c>
      <c r="V12" s="211">
        <v>6</v>
      </c>
      <c r="W12" s="211">
        <f>SUM(X12:Y12)</f>
        <v>0</v>
      </c>
      <c r="X12" s="211"/>
      <c r="Y12" s="211"/>
      <c r="Z12" s="211">
        <f>SUM(AA12:AB12)</f>
        <v>325</v>
      </c>
      <c r="AA12" s="211">
        <v>83</v>
      </c>
      <c r="AB12" s="211">
        <v>242</v>
      </c>
    </row>
    <row r="13" spans="1:28" s="82" customFormat="1" ht="15.75" customHeight="1">
      <c r="A13" s="370"/>
      <c r="B13" s="371"/>
      <c r="C13" s="67">
        <v>9</v>
      </c>
      <c r="D13" s="67" t="s">
        <v>365</v>
      </c>
      <c r="E13" s="211">
        <f>SUM(F13:G13)</f>
        <v>4</v>
      </c>
      <c r="F13" s="211">
        <v>1</v>
      </c>
      <c r="G13" s="211">
        <v>3</v>
      </c>
      <c r="H13" s="211">
        <f>SUM(I13:J13)</f>
        <v>142</v>
      </c>
      <c r="I13" s="211">
        <v>35</v>
      </c>
      <c r="J13" s="211">
        <v>107</v>
      </c>
      <c r="K13" s="211">
        <f>SUM(L13:M13)</f>
        <v>47</v>
      </c>
      <c r="L13" s="211">
        <v>0</v>
      </c>
      <c r="M13" s="211">
        <v>47</v>
      </c>
      <c r="N13" s="211">
        <f>SUM(O13:P13)</f>
        <v>0</v>
      </c>
      <c r="O13" s="211">
        <v>0</v>
      </c>
      <c r="P13" s="211">
        <v>0</v>
      </c>
      <c r="Q13" s="211">
        <f>SUM(R13:S13)</f>
        <v>56</v>
      </c>
      <c r="R13" s="211">
        <v>8</v>
      </c>
      <c r="S13" s="211">
        <v>48</v>
      </c>
      <c r="T13" s="211">
        <f>SUM(U13:V13)</f>
        <v>8</v>
      </c>
      <c r="U13" s="211">
        <v>4</v>
      </c>
      <c r="V13" s="211">
        <v>4</v>
      </c>
      <c r="W13" s="211">
        <f>SUM(X13:Y13)</f>
        <v>0</v>
      </c>
      <c r="X13" s="211">
        <v>0</v>
      </c>
      <c r="Y13" s="211">
        <v>0</v>
      </c>
      <c r="Z13" s="211">
        <f>SUM(AA13:AB13)</f>
        <v>1042</v>
      </c>
      <c r="AA13" s="211">
        <v>314</v>
      </c>
      <c r="AB13" s="211">
        <v>728</v>
      </c>
    </row>
    <row r="14" spans="1:28" s="82" customFormat="1" ht="15.75" customHeight="1">
      <c r="A14" s="370"/>
      <c r="B14" s="371"/>
      <c r="C14" s="67">
        <v>10</v>
      </c>
      <c r="D14" s="67" t="s">
        <v>399</v>
      </c>
      <c r="E14" s="211">
        <f>SUM(F14:G14)</f>
        <v>1</v>
      </c>
      <c r="F14" s="211">
        <v>1</v>
      </c>
      <c r="G14" s="211">
        <v>0</v>
      </c>
      <c r="H14" s="211">
        <f>SUM(I14:J14)</f>
        <v>0</v>
      </c>
      <c r="I14" s="211"/>
      <c r="J14" s="211"/>
      <c r="K14" s="211">
        <f>SUM(L14:M14)</f>
        <v>0</v>
      </c>
      <c r="L14" s="211"/>
      <c r="M14" s="211"/>
      <c r="N14" s="211">
        <f>SUM(O14:P14)</f>
        <v>0</v>
      </c>
      <c r="O14" s="211"/>
      <c r="P14" s="211"/>
      <c r="Q14" s="211">
        <f>SUM(R14:S14)</f>
        <v>50</v>
      </c>
      <c r="R14" s="211">
        <v>2</v>
      </c>
      <c r="S14" s="211">
        <v>48</v>
      </c>
      <c r="T14" s="211">
        <f>SUM(U14:V14)</f>
        <v>24</v>
      </c>
      <c r="U14" s="211">
        <v>12</v>
      </c>
      <c r="V14" s="211">
        <v>12</v>
      </c>
      <c r="W14" s="211">
        <f>SUM(X14:Y14)</f>
        <v>0</v>
      </c>
      <c r="X14" s="211">
        <v>0</v>
      </c>
      <c r="Y14" s="211">
        <v>0</v>
      </c>
      <c r="Z14" s="211">
        <f>SUM(AA14:AB14)</f>
        <v>3</v>
      </c>
      <c r="AA14" s="211">
        <v>2</v>
      </c>
      <c r="AB14" s="211">
        <v>1</v>
      </c>
    </row>
    <row r="15" spans="1:28" s="82" customFormat="1" ht="15.75" customHeight="1">
      <c r="A15" s="370"/>
      <c r="B15" s="371"/>
      <c r="C15" s="67">
        <v>11</v>
      </c>
      <c r="D15" s="67" t="s">
        <v>346</v>
      </c>
      <c r="E15" s="211">
        <f>SUM(F15:G15)</f>
        <v>8</v>
      </c>
      <c r="F15" s="211">
        <v>3</v>
      </c>
      <c r="G15" s="211">
        <v>5</v>
      </c>
      <c r="H15" s="211">
        <f>SUM(I15:J15)</f>
        <v>0</v>
      </c>
      <c r="I15" s="211">
        <v>0</v>
      </c>
      <c r="J15" s="211">
        <v>0</v>
      </c>
      <c r="K15" s="211">
        <f>SUM(L15:M15)</f>
        <v>4</v>
      </c>
      <c r="L15" s="211">
        <v>2</v>
      </c>
      <c r="M15" s="211">
        <v>2</v>
      </c>
      <c r="N15" s="211">
        <f>SUM(O15:P15)</f>
        <v>4</v>
      </c>
      <c r="O15" s="211">
        <v>0</v>
      </c>
      <c r="P15" s="211">
        <v>4</v>
      </c>
      <c r="Q15" s="211">
        <f>SUM(R15:S15)</f>
        <v>10</v>
      </c>
      <c r="R15" s="211">
        <v>3</v>
      </c>
      <c r="S15" s="211">
        <v>7</v>
      </c>
      <c r="T15" s="211">
        <f>SUM(U15:V15)</f>
        <v>14</v>
      </c>
      <c r="U15" s="211">
        <v>7</v>
      </c>
      <c r="V15" s="211">
        <v>7</v>
      </c>
      <c r="W15" s="211">
        <f>SUM(X15:Y15)</f>
        <v>2</v>
      </c>
      <c r="X15" s="211">
        <v>1</v>
      </c>
      <c r="Y15" s="211">
        <v>1</v>
      </c>
      <c r="Z15" s="211">
        <f>SUM(AA15:AB15)</f>
        <v>47</v>
      </c>
      <c r="AA15" s="211">
        <v>8</v>
      </c>
      <c r="AB15" s="211">
        <v>39</v>
      </c>
    </row>
    <row r="16" spans="1:28" s="82" customFormat="1" ht="15.75" customHeight="1">
      <c r="A16" s="370"/>
      <c r="B16" s="371"/>
      <c r="C16" s="67">
        <v>12</v>
      </c>
      <c r="D16" s="68" t="s">
        <v>490</v>
      </c>
      <c r="E16" s="211">
        <f>SUM(F16:G16)</f>
        <v>11</v>
      </c>
      <c r="F16" s="211">
        <v>5</v>
      </c>
      <c r="G16" s="211">
        <v>6</v>
      </c>
      <c r="H16" s="211">
        <f>SUM(I16:J16)</f>
        <v>0</v>
      </c>
      <c r="I16" s="211"/>
      <c r="J16" s="211"/>
      <c r="K16" s="211">
        <f>SUM(L16:M16)</f>
        <v>38</v>
      </c>
      <c r="L16" s="211">
        <v>1</v>
      </c>
      <c r="M16" s="211">
        <v>37</v>
      </c>
      <c r="N16" s="211">
        <f>SUM(O16:P16)</f>
        <v>215</v>
      </c>
      <c r="O16" s="211">
        <v>43</v>
      </c>
      <c r="P16" s="211">
        <v>172</v>
      </c>
      <c r="Q16" s="211">
        <f>SUM(R16:S16)</f>
        <v>147</v>
      </c>
      <c r="R16" s="211">
        <v>14</v>
      </c>
      <c r="S16" s="211">
        <v>133</v>
      </c>
      <c r="T16" s="211">
        <f>SUM(U16:V16)</f>
        <v>0</v>
      </c>
      <c r="U16" s="211">
        <v>0</v>
      </c>
      <c r="V16" s="211">
        <v>0</v>
      </c>
      <c r="W16" s="211">
        <f>SUM(X16:Y16)</f>
        <v>4</v>
      </c>
      <c r="X16" s="211">
        <v>2</v>
      </c>
      <c r="Y16" s="211">
        <v>2</v>
      </c>
      <c r="Z16" s="211">
        <f>SUM(AA16:AB16)</f>
        <v>320</v>
      </c>
      <c r="AA16" s="211">
        <v>64</v>
      </c>
      <c r="AB16" s="211">
        <v>256</v>
      </c>
    </row>
    <row r="17" spans="1:28" s="82" customFormat="1" ht="15.75" customHeight="1">
      <c r="A17" s="370"/>
      <c r="B17" s="371"/>
      <c r="C17" s="68">
        <v>13</v>
      </c>
      <c r="D17" s="67" t="s">
        <v>498</v>
      </c>
      <c r="E17" s="211">
        <f>SUM(F17:G17)</f>
        <v>1</v>
      </c>
      <c r="F17" s="211">
        <v>0</v>
      </c>
      <c r="G17" s="211">
        <v>1</v>
      </c>
      <c r="H17" s="211">
        <f>SUM(I17:J17)</f>
        <v>0</v>
      </c>
      <c r="I17" s="211"/>
      <c r="J17" s="211"/>
      <c r="K17" s="211">
        <f>SUM(L17:M17)</f>
        <v>0</v>
      </c>
      <c r="L17" s="211"/>
      <c r="M17" s="211"/>
      <c r="N17" s="211">
        <f>SUM(O17:P17)</f>
        <v>0</v>
      </c>
      <c r="O17" s="211"/>
      <c r="P17" s="211"/>
      <c r="Q17" s="211">
        <f>SUM(R17:S17)</f>
        <v>14</v>
      </c>
      <c r="R17" s="211">
        <v>5</v>
      </c>
      <c r="S17" s="211">
        <v>9</v>
      </c>
      <c r="T17" s="211">
        <f>SUM(U17:V17)</f>
        <v>0</v>
      </c>
      <c r="U17" s="211"/>
      <c r="V17" s="211"/>
      <c r="W17" s="211">
        <f>SUM(X17:Y17)</f>
        <v>0</v>
      </c>
      <c r="X17" s="211"/>
      <c r="Y17" s="211"/>
      <c r="Z17" s="211">
        <f>SUM(AA17:AB17)</f>
        <v>1842</v>
      </c>
      <c r="AA17" s="211">
        <v>485</v>
      </c>
      <c r="AB17" s="211">
        <v>1357</v>
      </c>
    </row>
    <row r="18" spans="1:28" s="82" customFormat="1" ht="15.75" customHeight="1">
      <c r="A18" s="370"/>
      <c r="B18" s="371"/>
      <c r="C18" s="366" t="s">
        <v>692</v>
      </c>
      <c r="D18" s="367"/>
      <c r="E18" s="211">
        <f>SUM(E12:E17)</f>
        <v>26</v>
      </c>
      <c r="F18" s="211">
        <f>SUM(F12:F17)</f>
        <v>10</v>
      </c>
      <c r="G18" s="211">
        <f>SUM(G12:G17)</f>
        <v>16</v>
      </c>
      <c r="H18" s="211">
        <f>SUM(H12:H17)</f>
        <v>142</v>
      </c>
      <c r="I18" s="211">
        <f>SUM(I12:I17)</f>
        <v>35</v>
      </c>
      <c r="J18" s="211">
        <f>SUM(J12:J17)</f>
        <v>107</v>
      </c>
      <c r="K18" s="211">
        <f>SUM(K12:K17)</f>
        <v>89</v>
      </c>
      <c r="L18" s="211">
        <f>SUM(L12:L17)</f>
        <v>3</v>
      </c>
      <c r="M18" s="211">
        <f>SUM(M12:M17)</f>
        <v>86</v>
      </c>
      <c r="N18" s="211">
        <f>SUM(N12:N17)</f>
        <v>294</v>
      </c>
      <c r="O18" s="211">
        <f>SUM(O12:O17)</f>
        <v>59</v>
      </c>
      <c r="P18" s="211">
        <f>SUM(P12:P17)</f>
        <v>235</v>
      </c>
      <c r="Q18" s="211">
        <f>SUM(Q12:Q17)</f>
        <v>366</v>
      </c>
      <c r="R18" s="211">
        <f>SUM(R12:R17)</f>
        <v>57</v>
      </c>
      <c r="S18" s="211">
        <f>SUM(S12:S17)</f>
        <v>309</v>
      </c>
      <c r="T18" s="211">
        <f>SUM(T12:T17)</f>
        <v>58</v>
      </c>
      <c r="U18" s="211">
        <f>SUM(U12:U17)</f>
        <v>29</v>
      </c>
      <c r="V18" s="211">
        <f>SUM(V12:V17)</f>
        <v>29</v>
      </c>
      <c r="W18" s="211">
        <f>SUM(W12:W17)</f>
        <v>6</v>
      </c>
      <c r="X18" s="211">
        <f>SUM(X12:X17)</f>
        <v>3</v>
      </c>
      <c r="Y18" s="211">
        <f>SUM(Y12:Y17)</f>
        <v>3</v>
      </c>
      <c r="Z18" s="211">
        <f>SUM(Z12:Z17)</f>
        <v>3579</v>
      </c>
      <c r="AA18" s="211">
        <f>SUM(AA12:AA17)</f>
        <v>956</v>
      </c>
      <c r="AB18" s="211">
        <f>SUM(AB12:AB17)</f>
        <v>2623</v>
      </c>
    </row>
    <row r="19" spans="1:28" s="82" customFormat="1" ht="15.75" customHeight="1">
      <c r="A19" s="370"/>
      <c r="B19" s="371" t="s">
        <v>341</v>
      </c>
      <c r="C19" s="72">
        <v>14</v>
      </c>
      <c r="D19" s="214" t="s">
        <v>502</v>
      </c>
      <c r="E19" s="211">
        <f>SUM(F19:G19)</f>
        <v>3</v>
      </c>
      <c r="F19" s="211">
        <v>1</v>
      </c>
      <c r="G19" s="211">
        <v>2</v>
      </c>
      <c r="H19" s="211"/>
      <c r="I19" s="211"/>
      <c r="J19" s="211"/>
      <c r="K19" s="211">
        <f>SUM(L19:M19)</f>
        <v>0</v>
      </c>
      <c r="L19" s="211"/>
      <c r="M19" s="211"/>
      <c r="N19" s="211">
        <f>SUM(O19:P19)</f>
        <v>0</v>
      </c>
      <c r="O19" s="211"/>
      <c r="P19" s="211"/>
      <c r="Q19" s="211">
        <f>SUM(R19:S19)</f>
        <v>21</v>
      </c>
      <c r="R19" s="211"/>
      <c r="S19" s="211">
        <v>21</v>
      </c>
      <c r="T19" s="211">
        <f>SUM(U19:V19)</f>
        <v>0</v>
      </c>
      <c r="U19" s="211"/>
      <c r="V19" s="211"/>
      <c r="W19" s="211">
        <f>SUM(X19:Y19)</f>
        <v>0</v>
      </c>
      <c r="X19" s="211"/>
      <c r="Y19" s="211"/>
      <c r="Z19" s="211">
        <f>SUM(AA19:AB19)</f>
        <v>0</v>
      </c>
      <c r="AA19" s="211"/>
      <c r="AB19" s="211"/>
    </row>
    <row r="20" spans="1:28" s="82" customFormat="1" ht="15.75" customHeight="1">
      <c r="A20" s="370"/>
      <c r="B20" s="371"/>
      <c r="C20" s="67">
        <v>15</v>
      </c>
      <c r="D20" s="67" t="s">
        <v>461</v>
      </c>
      <c r="E20" s="211">
        <f>SUM(F20:G20)</f>
        <v>0</v>
      </c>
      <c r="F20" s="211">
        <v>0</v>
      </c>
      <c r="G20" s="211">
        <v>0</v>
      </c>
      <c r="H20" s="211"/>
      <c r="I20" s="211"/>
      <c r="J20" s="211"/>
      <c r="K20" s="211">
        <f>SUM(L20:M20)</f>
        <v>0</v>
      </c>
      <c r="L20" s="211"/>
      <c r="M20" s="211"/>
      <c r="N20" s="211">
        <f>SUM(O20:P20)</f>
        <v>0</v>
      </c>
      <c r="O20" s="211"/>
      <c r="P20" s="211"/>
      <c r="Q20" s="211">
        <f>SUM(R20:S20)</f>
        <v>0</v>
      </c>
      <c r="R20" s="211"/>
      <c r="S20" s="211"/>
      <c r="T20" s="211">
        <f>SUM(U20:V20)</f>
        <v>6</v>
      </c>
      <c r="U20" s="211">
        <v>3</v>
      </c>
      <c r="V20" s="211">
        <v>3</v>
      </c>
      <c r="W20" s="211">
        <f>SUM(X20:Y20)</f>
        <v>0</v>
      </c>
      <c r="X20" s="211"/>
      <c r="Y20" s="211"/>
      <c r="Z20" s="211">
        <f>SUM(AA20:AB20)</f>
        <v>475</v>
      </c>
      <c r="AA20" s="211">
        <v>180</v>
      </c>
      <c r="AB20" s="211">
        <v>295</v>
      </c>
    </row>
    <row r="21" spans="1:28" s="82" customFormat="1" ht="15.75" customHeight="1">
      <c r="A21" s="370"/>
      <c r="B21" s="371"/>
      <c r="C21" s="67">
        <v>16</v>
      </c>
      <c r="D21" s="67" t="s">
        <v>504</v>
      </c>
      <c r="E21" s="211">
        <f>SUM(F21:G21)</f>
        <v>2</v>
      </c>
      <c r="F21" s="211">
        <v>1</v>
      </c>
      <c r="G21" s="211">
        <v>1</v>
      </c>
      <c r="H21" s="211"/>
      <c r="I21" s="211"/>
      <c r="J21" s="211"/>
      <c r="K21" s="211">
        <f>SUM(L21:M21)</f>
        <v>0</v>
      </c>
      <c r="L21" s="211"/>
      <c r="M21" s="211"/>
      <c r="N21" s="211">
        <f>SUM(O21:P21)</f>
        <v>0</v>
      </c>
      <c r="O21" s="211">
        <v>0</v>
      </c>
      <c r="P21" s="211">
        <v>0</v>
      </c>
      <c r="Q21" s="211">
        <f>SUM(R21:S21)</f>
        <v>0</v>
      </c>
      <c r="R21" s="211">
        <v>0</v>
      </c>
      <c r="S21" s="211">
        <v>0</v>
      </c>
      <c r="T21" s="211">
        <f>SUM(U21:V21)</f>
        <v>10</v>
      </c>
      <c r="U21" s="211">
        <v>5</v>
      </c>
      <c r="V21" s="211">
        <v>5</v>
      </c>
      <c r="W21" s="211">
        <f>SUM(X21:Y21)</f>
        <v>0</v>
      </c>
      <c r="X21" s="211"/>
      <c r="Y21" s="211"/>
      <c r="Z21" s="211">
        <f>SUM(AA21:AB21)</f>
        <v>222</v>
      </c>
      <c r="AA21" s="211">
        <v>62</v>
      </c>
      <c r="AB21" s="211">
        <v>160</v>
      </c>
    </row>
    <row r="22" spans="1:28" s="82" customFormat="1" ht="15.75" customHeight="1">
      <c r="A22" s="370"/>
      <c r="B22" s="371"/>
      <c r="C22" s="67">
        <v>17</v>
      </c>
      <c r="D22" s="67" t="s">
        <v>471</v>
      </c>
      <c r="E22" s="211">
        <f>SUM(F22:G22)</f>
        <v>4</v>
      </c>
      <c r="F22" s="211">
        <v>2</v>
      </c>
      <c r="G22" s="211">
        <v>2</v>
      </c>
      <c r="H22" s="211"/>
      <c r="I22" s="211"/>
      <c r="J22" s="211"/>
      <c r="K22" s="211">
        <f>SUM(L22:M22)</f>
        <v>19</v>
      </c>
      <c r="L22" s="211">
        <v>4</v>
      </c>
      <c r="M22" s="211">
        <v>15</v>
      </c>
      <c r="N22" s="211">
        <f>SUM(O22:P22)</f>
        <v>0</v>
      </c>
      <c r="O22" s="211">
        <v>0</v>
      </c>
      <c r="P22" s="211">
        <v>0</v>
      </c>
      <c r="Q22" s="211">
        <f>SUM(R22:S22)</f>
        <v>31</v>
      </c>
      <c r="R22" s="211">
        <v>11</v>
      </c>
      <c r="S22" s="211">
        <v>20</v>
      </c>
      <c r="T22" s="211">
        <f>SUM(U22:V22)</f>
        <v>6</v>
      </c>
      <c r="U22" s="211">
        <v>3</v>
      </c>
      <c r="V22" s="211">
        <v>3</v>
      </c>
      <c r="W22" s="211">
        <f>SUM(X22:Y22)</f>
        <v>0</v>
      </c>
      <c r="X22" s="211">
        <v>0</v>
      </c>
      <c r="Y22" s="211">
        <v>0</v>
      </c>
      <c r="Z22" s="211">
        <f>SUM(AA22:AB22)</f>
        <v>45</v>
      </c>
      <c r="AA22" s="211">
        <v>10</v>
      </c>
      <c r="AB22" s="211">
        <v>35</v>
      </c>
    </row>
    <row r="23" spans="1:28" s="82" customFormat="1" ht="15.75" customHeight="1">
      <c r="A23" s="370"/>
      <c r="B23" s="371"/>
      <c r="C23" s="67">
        <v>18</v>
      </c>
      <c r="D23" s="67" t="s">
        <v>472</v>
      </c>
      <c r="E23" s="211">
        <f>SUM(F23:G23)</f>
        <v>0</v>
      </c>
      <c r="F23" s="211"/>
      <c r="G23" s="211"/>
      <c r="H23" s="211"/>
      <c r="I23" s="211"/>
      <c r="J23" s="211"/>
      <c r="K23" s="211">
        <f>SUM(L23:M23)</f>
        <v>0</v>
      </c>
      <c r="L23" s="211">
        <v>0</v>
      </c>
      <c r="M23" s="211">
        <v>0</v>
      </c>
      <c r="N23" s="211">
        <f>SUM(O23:P23)</f>
        <v>0</v>
      </c>
      <c r="O23" s="211">
        <v>0</v>
      </c>
      <c r="P23" s="211">
        <v>0</v>
      </c>
      <c r="Q23" s="211">
        <f>SUM(R23:S23)</f>
        <v>0</v>
      </c>
      <c r="R23" s="211"/>
      <c r="S23" s="211"/>
      <c r="T23" s="211">
        <f>SUM(U23:V23)</f>
        <v>0</v>
      </c>
      <c r="U23" s="211">
        <v>0</v>
      </c>
      <c r="V23" s="211">
        <v>0</v>
      </c>
      <c r="W23" s="211">
        <f>SUM(X23:Y23)</f>
        <v>2</v>
      </c>
      <c r="X23" s="211">
        <v>1</v>
      </c>
      <c r="Y23" s="211">
        <v>1</v>
      </c>
      <c r="Z23" s="211">
        <f>SUM(AA23:AB23)</f>
        <v>0</v>
      </c>
      <c r="AA23" s="211"/>
      <c r="AB23" s="211"/>
    </row>
    <row r="24" spans="1:28" s="82" customFormat="1" ht="15.75" customHeight="1">
      <c r="A24" s="370"/>
      <c r="B24" s="371"/>
      <c r="C24" s="67">
        <v>19</v>
      </c>
      <c r="D24" s="67" t="s">
        <v>479</v>
      </c>
      <c r="E24" s="211">
        <f>SUM(F24:G24)</f>
        <v>2</v>
      </c>
      <c r="F24" s="211">
        <v>0</v>
      </c>
      <c r="G24" s="211">
        <v>2</v>
      </c>
      <c r="H24" s="211"/>
      <c r="I24" s="211"/>
      <c r="J24" s="211"/>
      <c r="K24" s="211">
        <f>SUM(L24:M24)</f>
        <v>0</v>
      </c>
      <c r="L24" s="211">
        <v>0</v>
      </c>
      <c r="M24" s="211">
        <v>0</v>
      </c>
      <c r="N24" s="211">
        <f>SUM(O24:P24)</f>
        <v>3</v>
      </c>
      <c r="O24" s="211">
        <v>1</v>
      </c>
      <c r="P24" s="211">
        <v>2</v>
      </c>
      <c r="Q24" s="211">
        <f>SUM(R24:S24)</f>
        <v>15</v>
      </c>
      <c r="R24" s="211">
        <v>5</v>
      </c>
      <c r="S24" s="211">
        <v>10</v>
      </c>
      <c r="T24" s="211">
        <f>SUM(U24:V24)</f>
        <v>0</v>
      </c>
      <c r="U24" s="211">
        <v>0</v>
      </c>
      <c r="V24" s="211">
        <v>0</v>
      </c>
      <c r="W24" s="211">
        <f>SUM(X24:Y24)</f>
        <v>10</v>
      </c>
      <c r="X24" s="211">
        <v>5</v>
      </c>
      <c r="Y24" s="211">
        <v>5</v>
      </c>
      <c r="Z24" s="211">
        <f>SUM(AA24:AB24)</f>
        <v>633</v>
      </c>
      <c r="AA24" s="211">
        <v>189</v>
      </c>
      <c r="AB24" s="211">
        <v>444</v>
      </c>
    </row>
    <row r="25" spans="1:28" s="82" customFormat="1" ht="15.75" customHeight="1">
      <c r="A25" s="370"/>
      <c r="B25" s="371"/>
      <c r="C25" s="366" t="s">
        <v>692</v>
      </c>
      <c r="D25" s="367"/>
      <c r="E25" s="211">
        <f>SUM(E19:E24)</f>
        <v>11</v>
      </c>
      <c r="F25" s="211">
        <f>SUM(F19:F24)</f>
        <v>4</v>
      </c>
      <c r="G25" s="211">
        <f>SUM(G19:G24)</f>
        <v>7</v>
      </c>
      <c r="H25" s="211"/>
      <c r="I25" s="211"/>
      <c r="J25" s="211"/>
      <c r="K25" s="211">
        <f>SUM(K19:K24)</f>
        <v>19</v>
      </c>
      <c r="L25" s="211">
        <f>SUM(L19:L24)</f>
        <v>4</v>
      </c>
      <c r="M25" s="211">
        <f>SUM(M19:M24)</f>
        <v>15</v>
      </c>
      <c r="N25" s="211">
        <f>SUM(N19:N24)</f>
        <v>3</v>
      </c>
      <c r="O25" s="211">
        <f>SUM(O19:O24)</f>
        <v>1</v>
      </c>
      <c r="P25" s="211">
        <f>SUM(P19:P24)</f>
        <v>2</v>
      </c>
      <c r="Q25" s="211">
        <f>SUM(Q19:Q24)</f>
        <v>67</v>
      </c>
      <c r="R25" s="211">
        <f>SUM(R19:R24)</f>
        <v>16</v>
      </c>
      <c r="S25" s="211">
        <f>SUM(S19:S24)</f>
        <v>51</v>
      </c>
      <c r="T25" s="211">
        <f>SUM(T19:T24)</f>
        <v>22</v>
      </c>
      <c r="U25" s="211">
        <f>SUM(U19:U24)</f>
        <v>11</v>
      </c>
      <c r="V25" s="211">
        <f>SUM(V19:V24)</f>
        <v>11</v>
      </c>
      <c r="W25" s="211">
        <f>SUM(W19:W24)</f>
        <v>12</v>
      </c>
      <c r="X25" s="211">
        <f>SUM(X19:X24)</f>
        <v>6</v>
      </c>
      <c r="Y25" s="211">
        <f>SUM(Y19:Y24)</f>
        <v>6</v>
      </c>
      <c r="Z25" s="211">
        <f>SUM(Z19:Z24)</f>
        <v>1375</v>
      </c>
      <c r="AA25" s="211">
        <f>SUM(AA19:AA24)</f>
        <v>441</v>
      </c>
      <c r="AB25" s="211">
        <f>SUM(AB19:AB24)</f>
        <v>934</v>
      </c>
    </row>
    <row r="26" spans="1:28" s="82" customFormat="1" ht="15.75" customHeight="1">
      <c r="A26" s="370"/>
      <c r="B26" s="368" t="s">
        <v>486</v>
      </c>
      <c r="C26" s="368"/>
      <c r="D26" s="369"/>
      <c r="E26" s="211">
        <f>E25+E18+E11</f>
        <v>61</v>
      </c>
      <c r="F26" s="211">
        <f>F25+F18+F11</f>
        <v>23</v>
      </c>
      <c r="G26" s="211">
        <f>G25+G18+G11</f>
        <v>38</v>
      </c>
      <c r="H26" s="211">
        <f>H25+H18+H11</f>
        <v>142</v>
      </c>
      <c r="I26" s="211">
        <f>I25+I18+I11</f>
        <v>35</v>
      </c>
      <c r="J26" s="211">
        <f>J25+J18+J11</f>
        <v>107</v>
      </c>
      <c r="K26" s="211">
        <f>K25+K18+K11</f>
        <v>114</v>
      </c>
      <c r="L26" s="211">
        <f>L25+L18+L11</f>
        <v>8</v>
      </c>
      <c r="M26" s="211">
        <f>M25+M18+M11</f>
        <v>106</v>
      </c>
      <c r="N26" s="211">
        <f>N25+N18+N11</f>
        <v>805</v>
      </c>
      <c r="O26" s="211">
        <f>O25+O18+O11</f>
        <v>198</v>
      </c>
      <c r="P26" s="211">
        <f>P25+P18+P11</f>
        <v>607</v>
      </c>
      <c r="Q26" s="211">
        <f>Q25+Q18+Q11</f>
        <v>822</v>
      </c>
      <c r="R26" s="211">
        <f>R25+R18+R11</f>
        <v>152</v>
      </c>
      <c r="S26" s="211">
        <f>S25+S18+S11</f>
        <v>670</v>
      </c>
      <c r="T26" s="211">
        <f>T25+T18+T11</f>
        <v>136</v>
      </c>
      <c r="U26" s="211">
        <f>U25+U18+U11</f>
        <v>68</v>
      </c>
      <c r="V26" s="211">
        <f>V25+V18+V11</f>
        <v>68</v>
      </c>
      <c r="W26" s="211">
        <f>W25+W18+W11</f>
        <v>22</v>
      </c>
      <c r="X26" s="211">
        <f>X25+X18+X11</f>
        <v>11</v>
      </c>
      <c r="Y26" s="211">
        <f>Y25+Y18+Y11</f>
        <v>11</v>
      </c>
      <c r="Z26" s="211">
        <f>Z25+Z18+Z11</f>
        <v>5943</v>
      </c>
      <c r="AA26" s="211">
        <f>AA25+AA18+AA11</f>
        <v>1706</v>
      </c>
      <c r="AB26" s="211">
        <f>AB25+AB18+AB11</f>
        <v>4237</v>
      </c>
    </row>
    <row r="27" spans="1:28" s="82" customFormat="1" ht="15.75" customHeight="1">
      <c r="A27" s="370" t="s">
        <v>753</v>
      </c>
      <c r="B27" s="371" t="s">
        <v>381</v>
      </c>
      <c r="C27" s="67">
        <v>20</v>
      </c>
      <c r="D27" s="67" t="s">
        <v>351</v>
      </c>
      <c r="E27" s="211">
        <f>SUM(F27:G27)</f>
        <v>8</v>
      </c>
      <c r="F27" s="211">
        <v>4</v>
      </c>
      <c r="G27" s="211">
        <v>4</v>
      </c>
      <c r="H27" s="211"/>
      <c r="I27" s="211"/>
      <c r="J27" s="211"/>
      <c r="K27" s="211">
        <f>SUM(L27:M27)</f>
        <v>0</v>
      </c>
      <c r="L27" s="211">
        <v>0</v>
      </c>
      <c r="M27" s="211">
        <v>0</v>
      </c>
      <c r="N27" s="211">
        <f>SUM(O27:P27)</f>
        <v>0</v>
      </c>
      <c r="O27" s="211">
        <v>0</v>
      </c>
      <c r="P27" s="211">
        <v>0</v>
      </c>
      <c r="Q27" s="211">
        <f>SUM(R27:S27)</f>
        <v>0</v>
      </c>
      <c r="R27" s="211">
        <v>0</v>
      </c>
      <c r="S27" s="211">
        <v>0</v>
      </c>
      <c r="T27" s="211">
        <f>SUM(U27:V27)</f>
        <v>24</v>
      </c>
      <c r="U27" s="211">
        <v>12</v>
      </c>
      <c r="V27" s="211">
        <v>12</v>
      </c>
      <c r="W27" s="211">
        <f>SUM(X27:Y27)</f>
        <v>2</v>
      </c>
      <c r="X27" s="211">
        <v>1</v>
      </c>
      <c r="Y27" s="211">
        <v>1</v>
      </c>
      <c r="Z27" s="211">
        <f>SUM(AA27:AB27)</f>
        <v>1100</v>
      </c>
      <c r="AA27" s="211">
        <v>400</v>
      </c>
      <c r="AB27" s="211">
        <v>700</v>
      </c>
    </row>
    <row r="28" spans="1:28" s="82" customFormat="1" ht="15.75" customHeight="1">
      <c r="A28" s="370"/>
      <c r="B28" s="371"/>
      <c r="C28" s="67">
        <v>21</v>
      </c>
      <c r="D28" s="67" t="s">
        <v>387</v>
      </c>
      <c r="E28" s="211">
        <f>SUM(F28:G28)</f>
        <v>8</v>
      </c>
      <c r="F28" s="211">
        <v>3</v>
      </c>
      <c r="G28" s="211">
        <v>5</v>
      </c>
      <c r="H28" s="211"/>
      <c r="I28" s="211"/>
      <c r="J28" s="211"/>
      <c r="K28" s="211">
        <f>SUM(L28:M28)</f>
        <v>38</v>
      </c>
      <c r="L28" s="211">
        <v>1</v>
      </c>
      <c r="M28" s="211">
        <v>37</v>
      </c>
      <c r="N28" s="211">
        <f>SUM(O28:P28)</f>
        <v>0</v>
      </c>
      <c r="O28" s="211"/>
      <c r="P28" s="211"/>
      <c r="Q28" s="211">
        <f>SUM(R28:S28)</f>
        <v>0</v>
      </c>
      <c r="R28" s="211">
        <v>0</v>
      </c>
      <c r="S28" s="211">
        <v>0</v>
      </c>
      <c r="T28" s="211">
        <f>SUM(U28:V28)</f>
        <v>4</v>
      </c>
      <c r="U28" s="211">
        <v>2</v>
      </c>
      <c r="V28" s="211">
        <v>2</v>
      </c>
      <c r="W28" s="211">
        <f>SUM(X28:Y28)</f>
        <v>2</v>
      </c>
      <c r="X28" s="211">
        <v>1</v>
      </c>
      <c r="Y28" s="211">
        <v>1</v>
      </c>
      <c r="Z28" s="211">
        <f>SUM(AA28:AB28)</f>
        <v>420</v>
      </c>
      <c r="AA28" s="211">
        <v>170</v>
      </c>
      <c r="AB28" s="211">
        <v>250</v>
      </c>
    </row>
    <row r="29" spans="1:28" s="82" customFormat="1" ht="15.75" customHeight="1">
      <c r="A29" s="370"/>
      <c r="B29" s="371"/>
      <c r="C29" s="67">
        <v>22</v>
      </c>
      <c r="D29" s="213" t="s">
        <v>539</v>
      </c>
      <c r="E29" s="211">
        <f>SUM(F29:G29)</f>
        <v>8</v>
      </c>
      <c r="F29" s="211">
        <v>3</v>
      </c>
      <c r="G29" s="211">
        <v>5</v>
      </c>
      <c r="H29" s="211"/>
      <c r="I29" s="211"/>
      <c r="J29" s="211"/>
      <c r="K29" s="211">
        <f>SUM(L29:M29)</f>
        <v>94</v>
      </c>
      <c r="L29" s="211">
        <v>4</v>
      </c>
      <c r="M29" s="211">
        <v>90</v>
      </c>
      <c r="N29" s="211">
        <f>SUM(O29:P29)</f>
        <v>2400</v>
      </c>
      <c r="O29" s="211">
        <v>750</v>
      </c>
      <c r="P29" s="211">
        <v>1650</v>
      </c>
      <c r="Q29" s="211">
        <f>SUM(R29:S29)</f>
        <v>130</v>
      </c>
      <c r="R29" s="211">
        <v>30</v>
      </c>
      <c r="S29" s="211">
        <v>100</v>
      </c>
      <c r="T29" s="211">
        <f>SUM(U29:V29)</f>
        <v>34</v>
      </c>
      <c r="U29" s="211">
        <v>17</v>
      </c>
      <c r="V29" s="211">
        <v>17</v>
      </c>
      <c r="W29" s="211">
        <f>SUM(X29:Y29)</f>
        <v>4</v>
      </c>
      <c r="X29" s="211">
        <v>2</v>
      </c>
      <c r="Y29" s="211">
        <v>2</v>
      </c>
      <c r="Z29" s="211">
        <f>SUM(AA29:AB29)</f>
        <v>300</v>
      </c>
      <c r="AA29" s="211">
        <v>100</v>
      </c>
      <c r="AB29" s="211">
        <v>200</v>
      </c>
    </row>
    <row r="30" spans="1:28" s="82" customFormat="1" ht="15.75" customHeight="1">
      <c r="A30" s="370"/>
      <c r="B30" s="371"/>
      <c r="C30" s="67">
        <v>23</v>
      </c>
      <c r="D30" s="67" t="s">
        <v>496</v>
      </c>
      <c r="E30" s="211">
        <f>SUM(F30:G30)</f>
        <v>3</v>
      </c>
      <c r="F30" s="211">
        <v>0</v>
      </c>
      <c r="G30" s="211">
        <v>3</v>
      </c>
      <c r="H30" s="211"/>
      <c r="I30" s="211"/>
      <c r="J30" s="211"/>
      <c r="K30" s="211">
        <f>SUM(L30:M30)</f>
        <v>0</v>
      </c>
      <c r="L30" s="211"/>
      <c r="M30" s="211"/>
      <c r="N30" s="211">
        <f>SUM(O30:P30)</f>
        <v>0</v>
      </c>
      <c r="O30" s="211"/>
      <c r="P30" s="211"/>
      <c r="Q30" s="211">
        <f>SUM(R30:S30)</f>
        <v>0</v>
      </c>
      <c r="R30" s="211"/>
      <c r="S30" s="211"/>
      <c r="T30" s="211">
        <f>SUM(U30:V30)</f>
        <v>0</v>
      </c>
      <c r="U30" s="211"/>
      <c r="V30" s="211"/>
      <c r="W30" s="211">
        <f>SUM(X30:Y30)</f>
        <v>0</v>
      </c>
      <c r="X30" s="211">
        <v>0</v>
      </c>
      <c r="Y30" s="211">
        <v>0</v>
      </c>
      <c r="Z30" s="211">
        <f>SUM(AA30:AB30)</f>
        <v>0</v>
      </c>
      <c r="AA30" s="211"/>
      <c r="AB30" s="211"/>
    </row>
    <row r="31" spans="1:28" s="82" customFormat="1" ht="15.75" customHeight="1">
      <c r="A31" s="370"/>
      <c r="B31" s="371"/>
      <c r="C31" s="366" t="s">
        <v>692</v>
      </c>
      <c r="D31" s="367"/>
      <c r="E31" s="211">
        <f>SUM(E27:E30)</f>
        <v>27</v>
      </c>
      <c r="F31" s="211">
        <f>SUM(F27:F30)</f>
        <v>10</v>
      </c>
      <c r="G31" s="211">
        <f>SUM(G27:G30)</f>
        <v>17</v>
      </c>
      <c r="H31" s="211"/>
      <c r="I31" s="211"/>
      <c r="J31" s="211"/>
      <c r="K31" s="211">
        <f>SUM(K27:K30)</f>
        <v>132</v>
      </c>
      <c r="L31" s="211">
        <f>SUM(L27:L30)</f>
        <v>5</v>
      </c>
      <c r="M31" s="211">
        <f>SUM(M27:M30)</f>
        <v>127</v>
      </c>
      <c r="N31" s="211">
        <f>SUM(N27:N30)</f>
        <v>2400</v>
      </c>
      <c r="O31" s="211">
        <f>SUM(O27:O30)</f>
        <v>750</v>
      </c>
      <c r="P31" s="211">
        <f>SUM(P27:P30)</f>
        <v>1650</v>
      </c>
      <c r="Q31" s="211">
        <f>SUM(Q27:Q30)</f>
        <v>130</v>
      </c>
      <c r="R31" s="211">
        <f>SUM(R27:R30)</f>
        <v>30</v>
      </c>
      <c r="S31" s="211">
        <f>SUM(S27:S30)</f>
        <v>100</v>
      </c>
      <c r="T31" s="211">
        <f>SUM(T27:T30)</f>
        <v>62</v>
      </c>
      <c r="U31" s="211">
        <f>SUM(U27:U30)</f>
        <v>31</v>
      </c>
      <c r="V31" s="211">
        <f>SUM(V27:V30)</f>
        <v>31</v>
      </c>
      <c r="W31" s="211">
        <f>SUM(W27:W30)</f>
        <v>8</v>
      </c>
      <c r="X31" s="211">
        <f>SUM(X27:X30)</f>
        <v>4</v>
      </c>
      <c r="Y31" s="211">
        <f>SUM(Y27:Y30)</f>
        <v>4</v>
      </c>
      <c r="Z31" s="211">
        <f>SUM(Z27:Z30)</f>
        <v>1820</v>
      </c>
      <c r="AA31" s="211">
        <f>SUM(AA27:AA30)</f>
        <v>670</v>
      </c>
      <c r="AB31" s="211">
        <f>SUM(AB27:AB30)</f>
        <v>1150</v>
      </c>
    </row>
    <row r="32" spans="1:28" s="82" customFormat="1" ht="15.75" customHeight="1">
      <c r="A32" s="370"/>
      <c r="B32" s="371" t="s">
        <v>358</v>
      </c>
      <c r="C32" s="67">
        <v>24</v>
      </c>
      <c r="D32" s="67" t="s">
        <v>314</v>
      </c>
      <c r="E32" s="211">
        <f>SUM(F32:G32)</f>
        <v>5</v>
      </c>
      <c r="F32" s="211">
        <v>2</v>
      </c>
      <c r="G32" s="211">
        <v>3</v>
      </c>
      <c r="H32" s="211">
        <f>SUM(I32:J32)</f>
        <v>15</v>
      </c>
      <c r="I32" s="211">
        <v>11</v>
      </c>
      <c r="J32" s="211">
        <v>4</v>
      </c>
      <c r="K32" s="211">
        <f>SUM(L32:M32)</f>
        <v>63</v>
      </c>
      <c r="L32" s="211">
        <v>10</v>
      </c>
      <c r="M32" s="211">
        <v>53</v>
      </c>
      <c r="N32" s="211">
        <f>SUM(O32:P32)</f>
        <v>209</v>
      </c>
      <c r="O32" s="211">
        <v>67</v>
      </c>
      <c r="P32" s="211">
        <v>142</v>
      </c>
      <c r="Q32" s="211">
        <f>SUM(R32:S32)</f>
        <v>59</v>
      </c>
      <c r="R32" s="211">
        <v>32</v>
      </c>
      <c r="S32" s="211">
        <v>27</v>
      </c>
      <c r="T32" s="211">
        <f>SUM(U32:V32)</f>
        <v>14</v>
      </c>
      <c r="U32" s="211">
        <v>7</v>
      </c>
      <c r="V32" s="211">
        <v>7</v>
      </c>
      <c r="W32" s="211">
        <f>SUM(X32:Y32)</f>
        <v>10</v>
      </c>
      <c r="X32" s="211">
        <v>5</v>
      </c>
      <c r="Y32" s="211">
        <v>5</v>
      </c>
      <c r="Z32" s="211">
        <f>SUM(AA32:AB32)</f>
        <v>458</v>
      </c>
      <c r="AA32" s="211">
        <v>180</v>
      </c>
      <c r="AB32" s="211">
        <v>278</v>
      </c>
    </row>
    <row r="33" spans="1:28" s="82" customFormat="1" ht="15.75" customHeight="1">
      <c r="A33" s="370"/>
      <c r="B33" s="371"/>
      <c r="C33" s="67">
        <v>25</v>
      </c>
      <c r="D33" s="67" t="s">
        <v>468</v>
      </c>
      <c r="E33" s="211">
        <f>SUM(F33:G33)</f>
        <v>9</v>
      </c>
      <c r="F33" s="211">
        <v>4</v>
      </c>
      <c r="G33" s="211">
        <v>5</v>
      </c>
      <c r="H33" s="211">
        <f>SUM(I33:J33)</f>
        <v>209</v>
      </c>
      <c r="I33" s="211">
        <v>40</v>
      </c>
      <c r="J33" s="211">
        <v>169</v>
      </c>
      <c r="K33" s="211">
        <f>SUM(L33:M33)</f>
        <v>23</v>
      </c>
      <c r="L33" s="211">
        <v>0</v>
      </c>
      <c r="M33" s="211">
        <v>23</v>
      </c>
      <c r="N33" s="211">
        <f>SUM(O33:P33)</f>
        <v>300</v>
      </c>
      <c r="O33" s="211">
        <v>82</v>
      </c>
      <c r="P33" s="211">
        <v>218</v>
      </c>
      <c r="Q33" s="211">
        <f>SUM(R33:S33)</f>
        <v>50</v>
      </c>
      <c r="R33" s="211">
        <v>16</v>
      </c>
      <c r="S33" s="211">
        <v>34</v>
      </c>
      <c r="T33" s="211">
        <f>SUM(U33:V33)</f>
        <v>22</v>
      </c>
      <c r="U33" s="211">
        <v>11</v>
      </c>
      <c r="V33" s="211">
        <v>11</v>
      </c>
      <c r="W33" s="211">
        <f>SUM(X33:Y33)</f>
        <v>0</v>
      </c>
      <c r="X33" s="211">
        <v>0</v>
      </c>
      <c r="Y33" s="211">
        <v>0</v>
      </c>
      <c r="Z33" s="211">
        <f>SUM(AA33:AB33)</f>
        <v>77</v>
      </c>
      <c r="AA33" s="211">
        <v>25</v>
      </c>
      <c r="AB33" s="211">
        <v>52</v>
      </c>
    </row>
    <row r="34" spans="1:28" s="82" customFormat="1" ht="15.75" customHeight="1">
      <c r="A34" s="370"/>
      <c r="B34" s="371"/>
      <c r="C34" s="67">
        <v>26</v>
      </c>
      <c r="D34" s="76" t="s">
        <v>362</v>
      </c>
      <c r="E34" s="211">
        <f>SUM(F34:G34)</f>
        <v>2</v>
      </c>
      <c r="F34" s="211">
        <v>1</v>
      </c>
      <c r="G34" s="211">
        <v>1</v>
      </c>
      <c r="H34" s="211"/>
      <c r="I34" s="211"/>
      <c r="J34" s="211"/>
      <c r="K34" s="211"/>
      <c r="L34" s="211"/>
      <c r="M34" s="211"/>
      <c r="N34" s="211">
        <f>SUM(O34:P34)</f>
        <v>21</v>
      </c>
      <c r="O34" s="211">
        <v>1</v>
      </c>
      <c r="P34" s="211">
        <v>20</v>
      </c>
      <c r="Q34" s="211">
        <f>SUM(R34:S34)</f>
        <v>103</v>
      </c>
      <c r="R34" s="211">
        <v>31</v>
      </c>
      <c r="S34" s="211">
        <v>72</v>
      </c>
      <c r="T34" s="211"/>
      <c r="U34" s="211"/>
      <c r="V34" s="211"/>
      <c r="W34" s="211"/>
      <c r="X34" s="211"/>
      <c r="Y34" s="211"/>
      <c r="Z34" s="211">
        <f>SUM(AA34:AB34)</f>
        <v>636</v>
      </c>
      <c r="AA34" s="211">
        <v>121</v>
      </c>
      <c r="AB34" s="211">
        <v>515</v>
      </c>
    </row>
    <row r="35" spans="1:28" s="82" customFormat="1" ht="15.75" customHeight="1">
      <c r="A35" s="370"/>
      <c r="B35" s="371"/>
      <c r="C35" s="67">
        <v>27</v>
      </c>
      <c r="D35" s="67" t="s">
        <v>485</v>
      </c>
      <c r="E35" s="211">
        <f>SUM(F35:G35)</f>
        <v>7</v>
      </c>
      <c r="F35" s="211">
        <v>3</v>
      </c>
      <c r="G35" s="211">
        <v>4</v>
      </c>
      <c r="H35" s="211">
        <f>SUM(I35:J35)</f>
        <v>0</v>
      </c>
      <c r="I35" s="211"/>
      <c r="J35" s="211"/>
      <c r="K35" s="211">
        <f>SUM(L35:M35)</f>
        <v>0</v>
      </c>
      <c r="L35" s="211"/>
      <c r="M35" s="211"/>
      <c r="N35" s="211">
        <f>SUM(O35:P35)</f>
        <v>0</v>
      </c>
      <c r="O35" s="211"/>
      <c r="P35" s="211"/>
      <c r="Q35" s="211">
        <f>SUM(R35:S35)</f>
        <v>0</v>
      </c>
      <c r="R35" s="211"/>
      <c r="S35" s="211"/>
      <c r="T35" s="211">
        <f>SUM(U35:V35)</f>
        <v>12</v>
      </c>
      <c r="U35" s="211">
        <v>6</v>
      </c>
      <c r="V35" s="211">
        <v>6</v>
      </c>
      <c r="W35" s="211">
        <f>SUM(X35:Y35)</f>
        <v>0</v>
      </c>
      <c r="X35" s="211"/>
      <c r="Y35" s="211"/>
      <c r="Z35" s="211">
        <f>SUM(AA35:AB35)</f>
        <v>0</v>
      </c>
      <c r="AA35" s="211"/>
      <c r="AB35" s="211"/>
    </row>
    <row r="36" spans="1:28" s="82" customFormat="1" ht="15.75" customHeight="1">
      <c r="A36" s="370"/>
      <c r="B36" s="371"/>
      <c r="C36" s="67">
        <v>28</v>
      </c>
      <c r="D36" s="67" t="s">
        <v>371</v>
      </c>
      <c r="E36" s="211">
        <f>SUM(F36:G36)</f>
        <v>4</v>
      </c>
      <c r="F36" s="211">
        <v>2</v>
      </c>
      <c r="G36" s="211">
        <v>2</v>
      </c>
      <c r="H36" s="211">
        <f>SUM(I36:J36)</f>
        <v>0</v>
      </c>
      <c r="I36" s="211"/>
      <c r="J36" s="211"/>
      <c r="K36" s="211">
        <f>SUM(L36:M36)</f>
        <v>15</v>
      </c>
      <c r="L36" s="211">
        <v>0</v>
      </c>
      <c r="M36" s="211">
        <v>15</v>
      </c>
      <c r="N36" s="211">
        <f>SUM(O36:P36)</f>
        <v>0</v>
      </c>
      <c r="O36" s="211"/>
      <c r="P36" s="211"/>
      <c r="Q36" s="211"/>
      <c r="R36" s="211">
        <v>1</v>
      </c>
      <c r="S36" s="211">
        <v>22</v>
      </c>
      <c r="T36" s="211">
        <v>26</v>
      </c>
      <c r="U36" s="211">
        <v>3</v>
      </c>
      <c r="V36" s="211">
        <v>4</v>
      </c>
      <c r="W36" s="211">
        <v>4</v>
      </c>
      <c r="X36" s="211">
        <v>0</v>
      </c>
      <c r="Y36" s="211">
        <v>0</v>
      </c>
      <c r="Z36" s="211">
        <f>SUM(AA36:AB36)</f>
        <v>335</v>
      </c>
      <c r="AA36" s="211">
        <v>100</v>
      </c>
      <c r="AB36" s="211">
        <v>235</v>
      </c>
    </row>
    <row r="37" spans="1:28" s="82" customFormat="1" ht="15.75" customHeight="1">
      <c r="A37" s="370"/>
      <c r="B37" s="371"/>
      <c r="C37" s="366" t="s">
        <v>692</v>
      </c>
      <c r="D37" s="367"/>
      <c r="E37" s="211">
        <f>SUM(E32:E36)</f>
        <v>27</v>
      </c>
      <c r="F37" s="211">
        <f>SUM(F32:F36)</f>
        <v>12</v>
      </c>
      <c r="G37" s="211">
        <f>SUM(G32:G36)</f>
        <v>15</v>
      </c>
      <c r="H37" s="211">
        <f>SUM(H32:H36)</f>
        <v>224</v>
      </c>
      <c r="I37" s="211">
        <f>SUM(I32:I36)</f>
        <v>51</v>
      </c>
      <c r="J37" s="211">
        <f>SUM(J32:J36)</f>
        <v>173</v>
      </c>
      <c r="K37" s="211">
        <f>SUM(K32:K36)</f>
        <v>101</v>
      </c>
      <c r="L37" s="211">
        <f>SUM(L32:L36)</f>
        <v>10</v>
      </c>
      <c r="M37" s="211">
        <f>SUM(M32:M36)</f>
        <v>91</v>
      </c>
      <c r="N37" s="211">
        <f>SUM(N32:N36)</f>
        <v>530</v>
      </c>
      <c r="O37" s="211">
        <f>SUM(O32:O36)</f>
        <v>150</v>
      </c>
      <c r="P37" s="211">
        <f>SUM(P32:P36)</f>
        <v>380</v>
      </c>
      <c r="Q37" s="211">
        <f>SUM(Q32:Q36)</f>
        <v>212</v>
      </c>
      <c r="R37" s="211">
        <f>SUM(R32:R36)</f>
        <v>80</v>
      </c>
      <c r="S37" s="211">
        <f>SUM(S32:S36)</f>
        <v>155</v>
      </c>
      <c r="T37" s="211">
        <f>SUM(T32:T36)</f>
        <v>74</v>
      </c>
      <c r="U37" s="211">
        <f>SUM(U32:U36)</f>
        <v>27</v>
      </c>
      <c r="V37" s="211">
        <f>SUM(V32:V36)</f>
        <v>28</v>
      </c>
      <c r="W37" s="211">
        <f>SUM(W32:W36)</f>
        <v>14</v>
      </c>
      <c r="X37" s="211">
        <f>SUM(X32:X36)</f>
        <v>5</v>
      </c>
      <c r="Y37" s="211">
        <f>SUM(Y32:Y36)</f>
        <v>5</v>
      </c>
      <c r="Z37" s="211">
        <f>SUM(Z32:Z36)</f>
        <v>1506</v>
      </c>
      <c r="AA37" s="211">
        <f>SUM(AA32:AA36)</f>
        <v>426</v>
      </c>
      <c r="AB37" s="211">
        <f>SUM(AB32:AB36)</f>
        <v>1080</v>
      </c>
    </row>
    <row r="38" spans="1:28" s="82" customFormat="1" ht="15.75" customHeight="1">
      <c r="A38" s="370"/>
      <c r="B38" s="371" t="s">
        <v>341</v>
      </c>
      <c r="C38" s="67">
        <v>29</v>
      </c>
      <c r="D38" s="67" t="s">
        <v>391</v>
      </c>
      <c r="E38" s="211">
        <f>SUM(F38:G38)</f>
        <v>4</v>
      </c>
      <c r="F38" s="211">
        <v>1</v>
      </c>
      <c r="G38" s="211">
        <v>3</v>
      </c>
      <c r="H38" s="211">
        <f>SUM(I38:J38)</f>
        <v>0</v>
      </c>
      <c r="I38" s="211"/>
      <c r="J38" s="211"/>
      <c r="K38" s="211">
        <f>SUM(L38:M38)</f>
        <v>0</v>
      </c>
      <c r="L38" s="211"/>
      <c r="M38" s="211"/>
      <c r="N38" s="211">
        <f>SUM(O38:P38)</f>
        <v>0</v>
      </c>
      <c r="O38" s="211"/>
      <c r="P38" s="211"/>
      <c r="Q38" s="211">
        <f>SUM(R38:S38)</f>
        <v>0</v>
      </c>
      <c r="R38" s="211">
        <v>0</v>
      </c>
      <c r="S38" s="211">
        <v>0</v>
      </c>
      <c r="T38" s="211">
        <f>SUM(U38:V38)</f>
        <v>20</v>
      </c>
      <c r="U38" s="211">
        <v>10</v>
      </c>
      <c r="V38" s="211">
        <v>10</v>
      </c>
      <c r="W38" s="211">
        <f>SUM(X38:Y38)</f>
        <v>2</v>
      </c>
      <c r="X38" s="211">
        <v>1</v>
      </c>
      <c r="Y38" s="211">
        <v>1</v>
      </c>
      <c r="Z38" s="211">
        <f>SUM(AA38:AB38)</f>
        <v>150</v>
      </c>
      <c r="AA38" s="211">
        <v>50</v>
      </c>
      <c r="AB38" s="211">
        <v>100</v>
      </c>
    </row>
    <row r="39" spans="1:28" s="82" customFormat="1" ht="15.75" customHeight="1">
      <c r="A39" s="370"/>
      <c r="B39" s="371"/>
      <c r="C39" s="67">
        <v>30</v>
      </c>
      <c r="D39" s="67" t="s">
        <v>354</v>
      </c>
      <c r="E39" s="211">
        <f>SUM(F39:G39)</f>
        <v>6</v>
      </c>
      <c r="F39" s="211">
        <v>3</v>
      </c>
      <c r="G39" s="211">
        <v>3</v>
      </c>
      <c r="H39" s="211">
        <f>SUM(I39:J39)</f>
        <v>0</v>
      </c>
      <c r="I39" s="211"/>
      <c r="J39" s="211"/>
      <c r="K39" s="211">
        <f>SUM(L39:M39)</f>
        <v>0</v>
      </c>
      <c r="L39" s="211"/>
      <c r="M39" s="211"/>
      <c r="N39" s="211">
        <f>SUM(O39:P39)</f>
        <v>0</v>
      </c>
      <c r="O39" s="211"/>
      <c r="P39" s="211"/>
      <c r="Q39" s="211">
        <f>SUM(R39:S39)</f>
        <v>0</v>
      </c>
      <c r="R39" s="211"/>
      <c r="S39" s="211"/>
      <c r="T39" s="211">
        <f>SUM(U39:V39)</f>
        <v>14</v>
      </c>
      <c r="U39" s="211">
        <v>7</v>
      </c>
      <c r="V39" s="211">
        <v>7</v>
      </c>
      <c r="W39" s="211">
        <f>SUM(X39:Y39)</f>
        <v>6</v>
      </c>
      <c r="X39" s="211">
        <v>3</v>
      </c>
      <c r="Y39" s="211">
        <v>3</v>
      </c>
      <c r="Z39" s="211">
        <f>SUM(AA39:AB39)</f>
        <v>1498</v>
      </c>
      <c r="AA39" s="211">
        <v>389</v>
      </c>
      <c r="AB39" s="211">
        <v>1109</v>
      </c>
    </row>
    <row r="40" spans="1:28" s="82" customFormat="1" ht="15.75" customHeight="1">
      <c r="A40" s="370"/>
      <c r="B40" s="371"/>
      <c r="C40" s="67">
        <v>31</v>
      </c>
      <c r="D40" s="67" t="s">
        <v>406</v>
      </c>
      <c r="E40" s="211">
        <f>SUM(F40:G40)</f>
        <v>0</v>
      </c>
      <c r="F40" s="211">
        <v>0</v>
      </c>
      <c r="G40" s="211">
        <v>0</v>
      </c>
      <c r="H40" s="211">
        <f>SUM(I40:J40)</f>
        <v>0</v>
      </c>
      <c r="I40" s="211"/>
      <c r="J40" s="211"/>
      <c r="K40" s="211">
        <f>SUM(L40:M40)</f>
        <v>0</v>
      </c>
      <c r="L40" s="211"/>
      <c r="M40" s="211"/>
      <c r="N40" s="211">
        <f>SUM(O40:P40)</f>
        <v>0</v>
      </c>
      <c r="O40" s="211">
        <v>0</v>
      </c>
      <c r="P40" s="211">
        <v>0</v>
      </c>
      <c r="Q40" s="211">
        <f>SUM(R40:S40)</f>
        <v>39</v>
      </c>
      <c r="R40" s="211">
        <v>0</v>
      </c>
      <c r="S40" s="211">
        <v>39</v>
      </c>
      <c r="T40" s="211">
        <f>SUM(U40:V40)</f>
        <v>10</v>
      </c>
      <c r="U40" s="211">
        <v>5</v>
      </c>
      <c r="V40" s="211">
        <v>5</v>
      </c>
      <c r="W40" s="211">
        <f>SUM(X40:Y40)</f>
        <v>0</v>
      </c>
      <c r="X40" s="211"/>
      <c r="Y40" s="211"/>
      <c r="Z40" s="211">
        <f>SUM(AA40:AB40)</f>
        <v>0</v>
      </c>
      <c r="AA40" s="211"/>
      <c r="AB40" s="211"/>
    </row>
    <row r="41" spans="1:28" s="82" customFormat="1" ht="15.75" customHeight="1">
      <c r="A41" s="370"/>
      <c r="B41" s="371"/>
      <c r="C41" s="67">
        <v>32</v>
      </c>
      <c r="D41" s="67" t="s">
        <v>649</v>
      </c>
      <c r="E41" s="211">
        <f>SUM(F41:G41)</f>
        <v>1</v>
      </c>
      <c r="F41" s="211">
        <v>1</v>
      </c>
      <c r="G41" s="211">
        <v>0</v>
      </c>
      <c r="H41" s="211">
        <f>SUM(I41:J41)</f>
        <v>6</v>
      </c>
      <c r="I41" s="211"/>
      <c r="J41" s="211">
        <v>6</v>
      </c>
      <c r="K41" s="211">
        <f>SUM(L41:M41)</f>
        <v>3</v>
      </c>
      <c r="L41" s="211">
        <v>0</v>
      </c>
      <c r="M41" s="211">
        <v>3</v>
      </c>
      <c r="N41" s="211">
        <f>SUM(O41:P41)</f>
        <v>0</v>
      </c>
      <c r="O41" s="211"/>
      <c r="P41" s="211"/>
      <c r="Q41" s="211">
        <f>SUM(R41:S41)</f>
        <v>11</v>
      </c>
      <c r="R41" s="211">
        <v>4</v>
      </c>
      <c r="S41" s="211">
        <v>7</v>
      </c>
      <c r="T41" s="211">
        <f>SUM(U41:V41)</f>
        <v>0</v>
      </c>
      <c r="U41" s="211"/>
      <c r="V41" s="211"/>
      <c r="W41" s="211">
        <f>SUM(X41:Y41)</f>
        <v>2</v>
      </c>
      <c r="X41" s="211">
        <v>1</v>
      </c>
      <c r="Y41" s="211">
        <v>1</v>
      </c>
      <c r="Z41" s="211">
        <f>SUM(AA41:AB41)</f>
        <v>0</v>
      </c>
      <c r="AA41" s="211"/>
      <c r="AB41" s="211"/>
    </row>
    <row r="42" spans="1:28" s="82" customFormat="1" ht="15.75" customHeight="1">
      <c r="A42" s="370"/>
      <c r="B42" s="371"/>
      <c r="C42" s="67">
        <v>33</v>
      </c>
      <c r="D42" s="67" t="s">
        <v>339</v>
      </c>
      <c r="E42" s="211">
        <f>SUM(F42:G42)</f>
        <v>3</v>
      </c>
      <c r="F42" s="211">
        <v>2</v>
      </c>
      <c r="G42" s="211">
        <v>1</v>
      </c>
      <c r="H42" s="211">
        <f>SUM(I42:J42)</f>
        <v>0</v>
      </c>
      <c r="I42" s="211"/>
      <c r="J42" s="211"/>
      <c r="K42" s="211">
        <f>SUM(L42:M42)</f>
        <v>0</v>
      </c>
      <c r="L42" s="211"/>
      <c r="M42" s="211"/>
      <c r="N42" s="211">
        <f>SUM(O42:P42)</f>
        <v>0</v>
      </c>
      <c r="O42" s="211"/>
      <c r="P42" s="211"/>
      <c r="Q42" s="211">
        <f>SUM(R42:S42)</f>
        <v>0</v>
      </c>
      <c r="R42" s="211"/>
      <c r="S42" s="211"/>
      <c r="T42" s="211">
        <f>SUM(U42:V42)</f>
        <v>2</v>
      </c>
      <c r="U42" s="211">
        <v>1</v>
      </c>
      <c r="V42" s="211">
        <v>1</v>
      </c>
      <c r="W42" s="211">
        <f>SUM(X42:Y42)</f>
        <v>0</v>
      </c>
      <c r="X42" s="211">
        <v>0</v>
      </c>
      <c r="Y42" s="211">
        <v>0</v>
      </c>
      <c r="Z42" s="211">
        <f>SUM(AA42:AB42)</f>
        <v>0</v>
      </c>
      <c r="AA42" s="211"/>
      <c r="AB42" s="211"/>
    </row>
    <row r="43" spans="1:28" s="82" customFormat="1" ht="15.75" customHeight="1">
      <c r="A43" s="370"/>
      <c r="B43" s="371"/>
      <c r="C43" s="366" t="s">
        <v>692</v>
      </c>
      <c r="D43" s="367"/>
      <c r="E43" s="211">
        <f>SUM(E38:E42)</f>
        <v>14</v>
      </c>
      <c r="F43" s="211">
        <f>SUM(F38:F42)</f>
        <v>7</v>
      </c>
      <c r="G43" s="211">
        <f>SUM(G38:G42)</f>
        <v>7</v>
      </c>
      <c r="H43" s="211">
        <f>SUM(H38:H42)</f>
        <v>6</v>
      </c>
      <c r="I43" s="211">
        <f>SUM(I38:I42)</f>
        <v>0</v>
      </c>
      <c r="J43" s="211">
        <f>SUM(J38:J42)</f>
        <v>6</v>
      </c>
      <c r="K43" s="211">
        <f>SUM(K38:K42)</f>
        <v>3</v>
      </c>
      <c r="L43" s="211">
        <f>SUM(L38:L42)</f>
        <v>0</v>
      </c>
      <c r="M43" s="211">
        <f>SUM(M38:M42)</f>
        <v>3</v>
      </c>
      <c r="N43" s="211">
        <f>SUM(N38:N42)</f>
        <v>0</v>
      </c>
      <c r="O43" s="211">
        <f>SUM(O38:O42)</f>
        <v>0</v>
      </c>
      <c r="P43" s="211">
        <f>SUM(P38:P42)</f>
        <v>0</v>
      </c>
      <c r="Q43" s="211">
        <f>SUM(Q38:Q42)</f>
        <v>50</v>
      </c>
      <c r="R43" s="211">
        <f>SUM(R38:R42)</f>
        <v>4</v>
      </c>
      <c r="S43" s="211">
        <f>SUM(S38:S42)</f>
        <v>46</v>
      </c>
      <c r="T43" s="211">
        <f>SUM(T38:T42)</f>
        <v>46</v>
      </c>
      <c r="U43" s="211">
        <f>SUM(U38:U42)</f>
        <v>23</v>
      </c>
      <c r="V43" s="211">
        <f>SUM(V38:V42)</f>
        <v>23</v>
      </c>
      <c r="W43" s="211">
        <f>SUM(W38:W42)</f>
        <v>10</v>
      </c>
      <c r="X43" s="211">
        <f>SUM(X38:X42)</f>
        <v>5</v>
      </c>
      <c r="Y43" s="211">
        <f>SUM(Y38:Y42)</f>
        <v>5</v>
      </c>
      <c r="Z43" s="211">
        <f>SUM(Z38:Z42)</f>
        <v>1648</v>
      </c>
      <c r="AA43" s="211">
        <f>SUM(AA38:AA42)</f>
        <v>439</v>
      </c>
      <c r="AB43" s="211">
        <f>SUM(AB38:AB42)</f>
        <v>1209</v>
      </c>
    </row>
    <row r="44" spans="1:28" s="82" customFormat="1" ht="15.75" customHeight="1">
      <c r="A44" s="370"/>
      <c r="B44" s="371" t="s">
        <v>396</v>
      </c>
      <c r="C44" s="67">
        <v>34</v>
      </c>
      <c r="D44" s="213" t="s">
        <v>634</v>
      </c>
      <c r="E44" s="211">
        <f>SUM(F44:G44)</f>
        <v>0</v>
      </c>
      <c r="F44" s="211">
        <v>0</v>
      </c>
      <c r="G44" s="211">
        <v>0</v>
      </c>
      <c r="H44" s="211">
        <f>SUM(I44:J44)</f>
        <v>0</v>
      </c>
      <c r="I44" s="211"/>
      <c r="J44" s="211"/>
      <c r="K44" s="211">
        <f>SUM(L44:M44)</f>
        <v>0</v>
      </c>
      <c r="L44" s="211"/>
      <c r="M44" s="211"/>
      <c r="N44" s="211">
        <f>SUM(O44:P44)</f>
        <v>0</v>
      </c>
      <c r="O44" s="211">
        <v>0</v>
      </c>
      <c r="P44" s="211">
        <v>0</v>
      </c>
      <c r="Q44" s="211">
        <f>SUM(R44:S44)</f>
        <v>0</v>
      </c>
      <c r="R44" s="211"/>
      <c r="S44" s="211"/>
      <c r="T44" s="211">
        <f>SUM(U44:V44)</f>
        <v>0</v>
      </c>
      <c r="U44" s="211"/>
      <c r="V44" s="211"/>
      <c r="W44" s="211">
        <f>SUM(X44:Y44)</f>
        <v>0</v>
      </c>
      <c r="X44" s="211"/>
      <c r="Y44" s="211"/>
      <c r="Z44" s="211">
        <f>SUM(AA44:AB44)</f>
        <v>0</v>
      </c>
      <c r="AA44" s="211"/>
      <c r="AB44" s="211"/>
    </row>
    <row r="45" spans="1:28" s="82" customFormat="1" ht="15.75" customHeight="1">
      <c r="A45" s="370"/>
      <c r="B45" s="371"/>
      <c r="C45" s="67">
        <v>35</v>
      </c>
      <c r="D45" s="67" t="s">
        <v>456</v>
      </c>
      <c r="E45" s="211">
        <f>SUM(F45:G45)</f>
        <v>0</v>
      </c>
      <c r="F45" s="211">
        <v>0</v>
      </c>
      <c r="G45" s="211">
        <v>0</v>
      </c>
      <c r="H45" s="211">
        <f>SUM(I45:J45)</f>
        <v>0</v>
      </c>
      <c r="I45" s="211"/>
      <c r="J45" s="211"/>
      <c r="K45" s="211">
        <f>SUM(L45:M45)</f>
        <v>0</v>
      </c>
      <c r="L45" s="211"/>
      <c r="M45" s="211"/>
      <c r="N45" s="211">
        <f>SUM(O45:P45)</f>
        <v>0</v>
      </c>
      <c r="O45" s="211"/>
      <c r="P45" s="211"/>
      <c r="Q45" s="211">
        <f>SUM(R45:S45)</f>
        <v>0</v>
      </c>
      <c r="R45" s="211"/>
      <c r="S45" s="211"/>
      <c r="T45" s="211">
        <f>SUM(U45:V45)</f>
        <v>0</v>
      </c>
      <c r="U45" s="211"/>
      <c r="V45" s="211"/>
      <c r="W45" s="211">
        <f>SUM(X45:Y45)</f>
        <v>0</v>
      </c>
      <c r="X45" s="211"/>
      <c r="Y45" s="211"/>
      <c r="Z45" s="211">
        <f>SUM(AA45:AB45)</f>
        <v>6</v>
      </c>
      <c r="AA45" s="211">
        <v>3</v>
      </c>
      <c r="AB45" s="211">
        <v>3</v>
      </c>
    </row>
    <row r="46" spans="1:28" s="82" customFormat="1" ht="15.75" customHeight="1">
      <c r="A46" s="370"/>
      <c r="B46" s="371"/>
      <c r="C46" s="67">
        <v>36</v>
      </c>
      <c r="D46" s="67" t="s">
        <v>481</v>
      </c>
      <c r="E46" s="211">
        <f>SUM(F46:G46)</f>
        <v>4</v>
      </c>
      <c r="F46" s="211">
        <v>2</v>
      </c>
      <c r="G46" s="211">
        <v>2</v>
      </c>
      <c r="H46" s="211">
        <f>SUM(I46:J46)</f>
        <v>0</v>
      </c>
      <c r="I46" s="211">
        <v>0</v>
      </c>
      <c r="J46" s="211">
        <v>0</v>
      </c>
      <c r="K46" s="211">
        <f>SUM(L46:M46)</f>
        <v>36</v>
      </c>
      <c r="L46" s="211">
        <v>12</v>
      </c>
      <c r="M46" s="211">
        <v>24</v>
      </c>
      <c r="N46" s="211">
        <f>SUM(O46:P46)</f>
        <v>0</v>
      </c>
      <c r="O46" s="211">
        <v>0</v>
      </c>
      <c r="P46" s="211">
        <v>0</v>
      </c>
      <c r="Q46" s="211">
        <f>SUM(R46:S46)</f>
        <v>0</v>
      </c>
      <c r="R46" s="211">
        <v>0</v>
      </c>
      <c r="S46" s="211">
        <v>0</v>
      </c>
      <c r="T46" s="211">
        <f>SUM(U46:V46)</f>
        <v>2</v>
      </c>
      <c r="U46" s="211">
        <v>1</v>
      </c>
      <c r="V46" s="211">
        <v>1</v>
      </c>
      <c r="W46" s="211">
        <f>SUM(X46:Y46)</f>
        <v>0</v>
      </c>
      <c r="X46" s="211">
        <v>0</v>
      </c>
      <c r="Y46" s="211">
        <v>0</v>
      </c>
      <c r="Z46" s="211">
        <f>SUM(AA46:AB46)</f>
        <v>161</v>
      </c>
      <c r="AA46" s="211">
        <v>64</v>
      </c>
      <c r="AB46" s="211">
        <v>97</v>
      </c>
    </row>
    <row r="47" spans="1:28" s="82" customFormat="1" ht="15.75" customHeight="1">
      <c r="A47" s="370"/>
      <c r="B47" s="371"/>
      <c r="C47" s="67">
        <v>37</v>
      </c>
      <c r="D47" s="67" t="s">
        <v>463</v>
      </c>
      <c r="E47" s="211">
        <f>SUM(F47:G47)</f>
        <v>4</v>
      </c>
      <c r="F47" s="211">
        <v>4</v>
      </c>
      <c r="G47" s="211">
        <v>0</v>
      </c>
      <c r="H47" s="211">
        <f>SUM(I47:J47)</f>
        <v>0</v>
      </c>
      <c r="I47" s="211">
        <v>0</v>
      </c>
      <c r="J47" s="211">
        <v>0</v>
      </c>
      <c r="K47" s="211">
        <f>SUM(L47:M47)</f>
        <v>77</v>
      </c>
      <c r="L47" s="211">
        <v>1</v>
      </c>
      <c r="M47" s="211">
        <v>76</v>
      </c>
      <c r="N47" s="211">
        <f>SUM(O47:P47)</f>
        <v>0</v>
      </c>
      <c r="O47" s="211"/>
      <c r="P47" s="211"/>
      <c r="Q47" s="211">
        <f>SUM(R47:S47)</f>
        <v>22</v>
      </c>
      <c r="R47" s="211">
        <v>8</v>
      </c>
      <c r="S47" s="211">
        <v>14</v>
      </c>
      <c r="T47" s="211">
        <f>SUM(U47:V47)</f>
        <v>8</v>
      </c>
      <c r="U47" s="211">
        <v>4</v>
      </c>
      <c r="V47" s="211">
        <v>4</v>
      </c>
      <c r="W47" s="211">
        <f>SUM(X47:Y47)</f>
        <v>0</v>
      </c>
      <c r="X47" s="211">
        <v>0</v>
      </c>
      <c r="Y47" s="211">
        <v>0</v>
      </c>
      <c r="Z47" s="211">
        <f>SUM(AA47:AB47)</f>
        <v>923</v>
      </c>
      <c r="AA47" s="211">
        <v>320</v>
      </c>
      <c r="AB47" s="211">
        <v>603</v>
      </c>
    </row>
    <row r="48" spans="1:28" s="82" customFormat="1" ht="15.75" customHeight="1">
      <c r="A48" s="370"/>
      <c r="B48" s="371"/>
      <c r="C48" s="67">
        <v>38</v>
      </c>
      <c r="D48" s="67" t="s">
        <v>531</v>
      </c>
      <c r="E48" s="211">
        <f>SUM(F48:G48)</f>
        <v>0</v>
      </c>
      <c r="F48" s="211">
        <v>0</v>
      </c>
      <c r="G48" s="211">
        <v>0</v>
      </c>
      <c r="H48" s="211">
        <f>SUM(I48:J48)</f>
        <v>0</v>
      </c>
      <c r="I48" s="211"/>
      <c r="J48" s="211"/>
      <c r="K48" s="211">
        <f>SUM(L48:M48)</f>
        <v>0</v>
      </c>
      <c r="L48" s="211"/>
      <c r="M48" s="211"/>
      <c r="N48" s="211">
        <f>SUM(O48:P48)</f>
        <v>0</v>
      </c>
      <c r="O48" s="211"/>
      <c r="P48" s="211"/>
      <c r="Q48" s="211">
        <f>SUM(R48:S48)</f>
        <v>0</v>
      </c>
      <c r="R48" s="211"/>
      <c r="S48" s="211"/>
      <c r="T48" s="211">
        <f>SUM(U48:V48)</f>
        <v>0</v>
      </c>
      <c r="U48" s="211"/>
      <c r="V48" s="211"/>
      <c r="W48" s="211">
        <f>SUM(X48:Y48)</f>
        <v>0</v>
      </c>
      <c r="X48" s="211"/>
      <c r="Y48" s="211"/>
      <c r="Z48" s="211">
        <f>SUM(AA48:AB48)</f>
        <v>0</v>
      </c>
      <c r="AA48" s="211"/>
      <c r="AB48" s="211"/>
    </row>
    <row r="49" spans="1:28" s="82" customFormat="1" ht="15.75" customHeight="1">
      <c r="A49" s="370"/>
      <c r="B49" s="371"/>
      <c r="C49" s="366" t="s">
        <v>692</v>
      </c>
      <c r="D49" s="367"/>
      <c r="E49" s="211">
        <f>SUM(E44:E48)</f>
        <v>8</v>
      </c>
      <c r="F49" s="211">
        <f>SUM(F44:F48)</f>
        <v>6</v>
      </c>
      <c r="G49" s="211">
        <f>SUM(G44:G48)</f>
        <v>2</v>
      </c>
      <c r="H49" s="211">
        <f>SUM(H44:H48)</f>
        <v>0</v>
      </c>
      <c r="I49" s="211">
        <f>SUM(I44:I48)</f>
        <v>0</v>
      </c>
      <c r="J49" s="211">
        <f>SUM(J44:J48)</f>
        <v>0</v>
      </c>
      <c r="K49" s="211">
        <f>SUM(K44:K48)</f>
        <v>113</v>
      </c>
      <c r="L49" s="211">
        <f>SUM(L44:L48)</f>
        <v>13</v>
      </c>
      <c r="M49" s="211">
        <f>SUM(M44:M48)</f>
        <v>100</v>
      </c>
      <c r="N49" s="211">
        <f>SUM(N44:N48)</f>
        <v>0</v>
      </c>
      <c r="O49" s="211">
        <f>SUM(O44:O48)</f>
        <v>0</v>
      </c>
      <c r="P49" s="211">
        <f>SUM(P44:P48)</f>
        <v>0</v>
      </c>
      <c r="Q49" s="211">
        <f>SUM(Q44:Q48)</f>
        <v>22</v>
      </c>
      <c r="R49" s="211">
        <f>SUM(R44:R48)</f>
        <v>8</v>
      </c>
      <c r="S49" s="211">
        <f>SUM(S44:S48)</f>
        <v>14</v>
      </c>
      <c r="T49" s="211">
        <f>SUM(T44:T48)</f>
        <v>10</v>
      </c>
      <c r="U49" s="211">
        <f>SUM(U44:U48)</f>
        <v>5</v>
      </c>
      <c r="V49" s="211">
        <f>SUM(V44:V48)</f>
        <v>5</v>
      </c>
      <c r="W49" s="211">
        <f>SUM(W44:W48)</f>
        <v>0</v>
      </c>
      <c r="X49" s="211">
        <f>SUM(X44:X48)</f>
        <v>0</v>
      </c>
      <c r="Y49" s="211">
        <f>SUM(Y44:Y48)</f>
        <v>0</v>
      </c>
      <c r="Z49" s="211">
        <f>SUM(Z44:Z48)</f>
        <v>1090</v>
      </c>
      <c r="AA49" s="211">
        <f>SUM(AA44:AA48)</f>
        <v>387</v>
      </c>
      <c r="AB49" s="211">
        <f>SUM(AB44:AB48)</f>
        <v>703</v>
      </c>
    </row>
    <row r="50" spans="1:28" s="82" customFormat="1" ht="15.75" customHeight="1">
      <c r="A50" s="370"/>
      <c r="B50" s="368" t="s">
        <v>486</v>
      </c>
      <c r="C50" s="368"/>
      <c r="D50" s="369"/>
      <c r="E50" s="211">
        <f>E49+E43+E37+E31</f>
        <v>76</v>
      </c>
      <c r="F50" s="211">
        <f>F49+F43+F37+F31</f>
        <v>35</v>
      </c>
      <c r="G50" s="211">
        <f>G49+G43+G37+G31</f>
        <v>41</v>
      </c>
      <c r="H50" s="211">
        <f>H49+H43+H37+H31</f>
        <v>230</v>
      </c>
      <c r="I50" s="211">
        <f>I49+I43+I37+I31</f>
        <v>51</v>
      </c>
      <c r="J50" s="211">
        <f>J49+J43+J37+J31</f>
        <v>179</v>
      </c>
      <c r="K50" s="211">
        <f>K49+K43+K37+K31</f>
        <v>349</v>
      </c>
      <c r="L50" s="211">
        <f>L49+L43+L37+L31</f>
        <v>28</v>
      </c>
      <c r="M50" s="211">
        <f>M49+M43+M37+M31</f>
        <v>321</v>
      </c>
      <c r="N50" s="211">
        <f>N49+N43+N37+N31</f>
        <v>2930</v>
      </c>
      <c r="O50" s="211">
        <f>O49+O43+O37+O31</f>
        <v>900</v>
      </c>
      <c r="P50" s="211">
        <f>P49+P43+P37+P31</f>
        <v>2030</v>
      </c>
      <c r="Q50" s="211">
        <f>Q49+Q43+Q37+Q31</f>
        <v>414</v>
      </c>
      <c r="R50" s="211">
        <f>R49+R43+R37+R31</f>
        <v>122</v>
      </c>
      <c r="S50" s="211">
        <f>S49+S43+S37+S31</f>
        <v>315</v>
      </c>
      <c r="T50" s="211">
        <f>T49+T43+T37+T31</f>
        <v>192</v>
      </c>
      <c r="U50" s="211">
        <f>U49+U43+U37+U31</f>
        <v>86</v>
      </c>
      <c r="V50" s="211">
        <f>V49+V43+V37+V31</f>
        <v>87</v>
      </c>
      <c r="W50" s="211">
        <f>W49+W43+W37+W31</f>
        <v>32</v>
      </c>
      <c r="X50" s="211">
        <f>X49+X43+X37+X31</f>
        <v>14</v>
      </c>
      <c r="Y50" s="211">
        <f>Y49+Y43+Y37+Y31</f>
        <v>14</v>
      </c>
      <c r="Z50" s="211">
        <f>Z49+Z43+Z37+Z31</f>
        <v>6064</v>
      </c>
      <c r="AA50" s="211">
        <f>AA49+AA43+AA37+AA31</f>
        <v>1922</v>
      </c>
      <c r="AB50" s="211">
        <f>AB49+AB43+AB37+AB31</f>
        <v>4142</v>
      </c>
    </row>
    <row r="51" spans="1:28" s="82" customFormat="1" ht="15" customHeight="1">
      <c r="A51" s="370" t="s">
        <v>755</v>
      </c>
      <c r="B51" s="371" t="s">
        <v>381</v>
      </c>
      <c r="C51" s="67">
        <v>39</v>
      </c>
      <c r="D51" s="67" t="s">
        <v>323</v>
      </c>
      <c r="E51" s="211">
        <f>SUM(F51:G51)</f>
        <v>5</v>
      </c>
      <c r="F51" s="211">
        <v>3</v>
      </c>
      <c r="G51" s="211">
        <v>2</v>
      </c>
      <c r="H51" s="211"/>
      <c r="I51" s="211"/>
      <c r="J51" s="211"/>
      <c r="K51" s="211">
        <f>SUM(L51:M51)</f>
        <v>7</v>
      </c>
      <c r="L51" s="211">
        <v>2</v>
      </c>
      <c r="M51" s="211">
        <v>5</v>
      </c>
      <c r="N51" s="211">
        <f>SUM(O51:P51)</f>
        <v>0</v>
      </c>
      <c r="O51" s="211"/>
      <c r="P51" s="211"/>
      <c r="Q51" s="211">
        <f>SUM(R51:S51)</f>
        <v>96</v>
      </c>
      <c r="R51" s="211">
        <v>5</v>
      </c>
      <c r="S51" s="211">
        <v>91</v>
      </c>
      <c r="T51" s="211">
        <f>SUM(U51:V51)</f>
        <v>8</v>
      </c>
      <c r="U51" s="211">
        <v>4</v>
      </c>
      <c r="V51" s="211">
        <v>4</v>
      </c>
      <c r="W51" s="211">
        <f>SUM(X51:Y51)</f>
        <v>0</v>
      </c>
      <c r="X51" s="211">
        <v>0</v>
      </c>
      <c r="Y51" s="211">
        <v>0</v>
      </c>
      <c r="Z51" s="211">
        <f>SUM(AA51:AB51)</f>
        <v>1053</v>
      </c>
      <c r="AA51" s="211">
        <v>283</v>
      </c>
      <c r="AB51" s="211">
        <v>770</v>
      </c>
    </row>
    <row r="52" spans="1:28" s="82" customFormat="1" ht="15.75" customHeight="1">
      <c r="A52" s="370"/>
      <c r="B52" s="371"/>
      <c r="C52" s="67">
        <v>40</v>
      </c>
      <c r="D52" s="67" t="s">
        <v>372</v>
      </c>
      <c r="E52" s="211">
        <f>SUM(F52:G52)</f>
        <v>7</v>
      </c>
      <c r="F52" s="211">
        <v>4</v>
      </c>
      <c r="G52" s="211">
        <v>3</v>
      </c>
      <c r="H52" s="211"/>
      <c r="I52" s="211"/>
      <c r="J52" s="211"/>
      <c r="K52" s="211">
        <f>SUM(L52:M52)</f>
        <v>0</v>
      </c>
      <c r="L52" s="211"/>
      <c r="M52" s="211"/>
      <c r="N52" s="211">
        <f>SUM(O52:P52)</f>
        <v>0</v>
      </c>
      <c r="O52" s="211"/>
      <c r="P52" s="211"/>
      <c r="Q52" s="211">
        <f>SUM(R52:S52)</f>
        <v>0</v>
      </c>
      <c r="R52" s="211"/>
      <c r="S52" s="211"/>
      <c r="T52" s="211">
        <f>SUM(U52:V52)</f>
        <v>2</v>
      </c>
      <c r="U52" s="211">
        <v>1</v>
      </c>
      <c r="V52" s="211">
        <v>1</v>
      </c>
      <c r="W52" s="211">
        <f>SUM(X52:Y52)</f>
        <v>4</v>
      </c>
      <c r="X52" s="211">
        <v>2</v>
      </c>
      <c r="Y52" s="211">
        <v>2</v>
      </c>
      <c r="Z52" s="211">
        <f>SUM(AA52:AB52)</f>
        <v>0</v>
      </c>
      <c r="AA52" s="211"/>
      <c r="AB52" s="211"/>
    </row>
    <row r="53" spans="1:28" s="82" customFormat="1" ht="15.75" customHeight="1">
      <c r="A53" s="370"/>
      <c r="B53" s="371"/>
      <c r="C53" s="67">
        <v>41</v>
      </c>
      <c r="D53" s="67" t="s">
        <v>376</v>
      </c>
      <c r="E53" s="211">
        <f>SUM(F53:G53)</f>
        <v>1</v>
      </c>
      <c r="F53" s="211">
        <v>0</v>
      </c>
      <c r="G53" s="211">
        <v>1</v>
      </c>
      <c r="H53" s="211"/>
      <c r="I53" s="211"/>
      <c r="J53" s="211"/>
      <c r="K53" s="211">
        <f>SUM(L53:M53)</f>
        <v>0</v>
      </c>
      <c r="L53" s="211"/>
      <c r="M53" s="211"/>
      <c r="N53" s="211">
        <f>SUM(O53:P53)</f>
        <v>472</v>
      </c>
      <c r="O53" s="211">
        <v>155</v>
      </c>
      <c r="P53" s="211">
        <v>317</v>
      </c>
      <c r="Q53" s="211">
        <f>SUM(R53:S53)</f>
        <v>916</v>
      </c>
      <c r="R53" s="211">
        <v>304</v>
      </c>
      <c r="S53" s="211">
        <v>612</v>
      </c>
      <c r="T53" s="211">
        <f>SUM(U53:V53)</f>
        <v>16</v>
      </c>
      <c r="U53" s="211">
        <v>8</v>
      </c>
      <c r="V53" s="211">
        <v>8</v>
      </c>
      <c r="W53" s="211">
        <f>SUM(X53:Y53)</f>
        <v>4</v>
      </c>
      <c r="X53" s="211">
        <v>2</v>
      </c>
      <c r="Y53" s="211">
        <v>2</v>
      </c>
      <c r="Z53" s="211">
        <f>SUM(AA53:AB53)</f>
        <v>1165</v>
      </c>
      <c r="AA53" s="211">
        <v>361</v>
      </c>
      <c r="AB53" s="211">
        <v>804</v>
      </c>
    </row>
    <row r="54" spans="1:28" s="82" customFormat="1" ht="15.75" customHeight="1">
      <c r="A54" s="370"/>
      <c r="B54" s="371"/>
      <c r="C54" s="67">
        <v>42</v>
      </c>
      <c r="D54" s="67" t="s">
        <v>423</v>
      </c>
      <c r="E54" s="211">
        <f>SUM(F54:G54)</f>
        <v>0</v>
      </c>
      <c r="F54" s="211">
        <v>0</v>
      </c>
      <c r="G54" s="211">
        <v>0</v>
      </c>
      <c r="H54" s="211"/>
      <c r="I54" s="211"/>
      <c r="J54" s="211"/>
      <c r="K54" s="211">
        <f>SUM(L54:M54)</f>
        <v>0</v>
      </c>
      <c r="L54" s="211">
        <v>0</v>
      </c>
      <c r="M54" s="211">
        <v>0</v>
      </c>
      <c r="N54" s="211">
        <f>SUM(O54:P54)</f>
        <v>0</v>
      </c>
      <c r="O54" s="211">
        <v>0</v>
      </c>
      <c r="P54" s="211">
        <v>0</v>
      </c>
      <c r="Q54" s="211">
        <f>SUM(R54:S54)</f>
        <v>0</v>
      </c>
      <c r="R54" s="211">
        <v>0</v>
      </c>
      <c r="S54" s="211">
        <v>0</v>
      </c>
      <c r="T54" s="211">
        <f>SUM(U54:V54)</f>
        <v>8</v>
      </c>
      <c r="U54" s="211">
        <v>4</v>
      </c>
      <c r="V54" s="211">
        <v>4</v>
      </c>
      <c r="W54" s="211">
        <f>SUM(X54:Y54)</f>
        <v>0</v>
      </c>
      <c r="X54" s="211">
        <v>0</v>
      </c>
      <c r="Y54" s="211">
        <v>0</v>
      </c>
      <c r="Z54" s="211">
        <f>SUM(AA54:AB54)</f>
        <v>0</v>
      </c>
      <c r="AA54" s="211">
        <v>0</v>
      </c>
      <c r="AB54" s="211">
        <v>0</v>
      </c>
    </row>
    <row r="55" spans="1:28" s="82" customFormat="1" ht="15.75" customHeight="1">
      <c r="A55" s="370"/>
      <c r="B55" s="371"/>
      <c r="C55" s="67">
        <v>43</v>
      </c>
      <c r="D55" s="67" t="s">
        <v>374</v>
      </c>
      <c r="E55" s="211">
        <f>SUM(F55:G55)</f>
        <v>1</v>
      </c>
      <c r="F55" s="211">
        <v>0</v>
      </c>
      <c r="G55" s="211">
        <v>1</v>
      </c>
      <c r="H55" s="211"/>
      <c r="I55" s="211"/>
      <c r="J55" s="211"/>
      <c r="K55" s="211">
        <f>SUM(L55:M55)</f>
        <v>9</v>
      </c>
      <c r="L55" s="211">
        <v>0</v>
      </c>
      <c r="M55" s="211">
        <v>9</v>
      </c>
      <c r="N55" s="211">
        <f>SUM(O55:P55)</f>
        <v>0</v>
      </c>
      <c r="O55" s="211"/>
      <c r="P55" s="211"/>
      <c r="Q55" s="211">
        <f>SUM(R55:S55)</f>
        <v>0</v>
      </c>
      <c r="R55" s="211">
        <v>0</v>
      </c>
      <c r="S55" s="211">
        <v>0</v>
      </c>
      <c r="T55" s="211">
        <f>SUM(U55:V55)</f>
        <v>16</v>
      </c>
      <c r="U55" s="211">
        <v>8</v>
      </c>
      <c r="V55" s="211">
        <v>8</v>
      </c>
      <c r="W55" s="211">
        <f>SUM(X55:Y55)</f>
        <v>2</v>
      </c>
      <c r="X55" s="211">
        <v>1</v>
      </c>
      <c r="Y55" s="211">
        <v>1</v>
      </c>
      <c r="Z55" s="211">
        <f>SUM(AA55:AB55)</f>
        <v>0</v>
      </c>
      <c r="AA55" s="211"/>
      <c r="AB55" s="211"/>
    </row>
    <row r="56" spans="1:28" s="82" customFormat="1" ht="15.75" customHeight="1">
      <c r="A56" s="370"/>
      <c r="B56" s="371"/>
      <c r="C56" s="366" t="s">
        <v>692</v>
      </c>
      <c r="D56" s="375"/>
      <c r="E56" s="211">
        <f>SUM(E51:E55)</f>
        <v>14</v>
      </c>
      <c r="F56" s="211">
        <f>SUM(F51:F55)</f>
        <v>7</v>
      </c>
      <c r="G56" s="211">
        <f>SUM(G51:G55)</f>
        <v>7</v>
      </c>
      <c r="H56" s="211"/>
      <c r="I56" s="211"/>
      <c r="J56" s="211"/>
      <c r="K56" s="211">
        <f>SUM(K51:K55)</f>
        <v>16</v>
      </c>
      <c r="L56" s="211">
        <f>SUM(L51:L55)</f>
        <v>2</v>
      </c>
      <c r="M56" s="211">
        <f>SUM(M51:M55)</f>
        <v>14</v>
      </c>
      <c r="N56" s="211">
        <f>SUM(N51:N55)</f>
        <v>472</v>
      </c>
      <c r="O56" s="211">
        <f>SUM(O51:O55)</f>
        <v>155</v>
      </c>
      <c r="P56" s="211">
        <f>SUM(P51:P55)</f>
        <v>317</v>
      </c>
      <c r="Q56" s="211">
        <f>SUM(Q51:Q55)</f>
        <v>1012</v>
      </c>
      <c r="R56" s="211">
        <f>SUM(R51:R55)</f>
        <v>309</v>
      </c>
      <c r="S56" s="211">
        <f>SUM(S51:S55)</f>
        <v>703</v>
      </c>
      <c r="T56" s="211">
        <f>SUM(T51:T55)</f>
        <v>50</v>
      </c>
      <c r="U56" s="211">
        <f>SUM(U51:U55)</f>
        <v>25</v>
      </c>
      <c r="V56" s="211">
        <f>SUM(V51:V55)</f>
        <v>25</v>
      </c>
      <c r="W56" s="211">
        <f>SUM(W51:W55)</f>
        <v>10</v>
      </c>
      <c r="X56" s="211">
        <f>SUM(X51:X55)</f>
        <v>5</v>
      </c>
      <c r="Y56" s="211">
        <f>SUM(Y51:Y55)</f>
        <v>5</v>
      </c>
      <c r="Z56" s="211">
        <f>SUM(Z51:Z55)</f>
        <v>2218</v>
      </c>
      <c r="AA56" s="211">
        <f>SUM(AA51:AA55)</f>
        <v>644</v>
      </c>
      <c r="AB56" s="211">
        <f>SUM(AB51:AB55)</f>
        <v>1574</v>
      </c>
    </row>
    <row r="57" spans="1:28" s="82" customFormat="1" ht="15.75" customHeight="1">
      <c r="A57" s="370"/>
      <c r="B57" s="371" t="s">
        <v>358</v>
      </c>
      <c r="C57" s="67">
        <v>44</v>
      </c>
      <c r="D57" s="43" t="s">
        <v>347</v>
      </c>
      <c r="E57" s="211">
        <f>SUM(F57:G57)</f>
        <v>2</v>
      </c>
      <c r="F57" s="211">
        <v>0</v>
      </c>
      <c r="G57" s="211">
        <v>2</v>
      </c>
      <c r="H57" s="211"/>
      <c r="I57" s="211"/>
      <c r="J57" s="211"/>
      <c r="K57" s="211">
        <f>SUM(L57:M57)</f>
        <v>0</v>
      </c>
      <c r="L57" s="211"/>
      <c r="M57" s="211"/>
      <c r="N57" s="211">
        <f>SUM(O57:P57)</f>
        <v>3</v>
      </c>
      <c r="O57" s="211">
        <v>1</v>
      </c>
      <c r="P57" s="211">
        <v>2</v>
      </c>
      <c r="Q57" s="211">
        <f>SUM(R57:S57)</f>
        <v>0</v>
      </c>
      <c r="R57" s="211">
        <v>0</v>
      </c>
      <c r="S57" s="211">
        <v>0</v>
      </c>
      <c r="T57" s="211">
        <f>SUM(U57:V57)</f>
        <v>8</v>
      </c>
      <c r="U57" s="211">
        <v>4</v>
      </c>
      <c r="V57" s="211">
        <v>4</v>
      </c>
      <c r="W57" s="211">
        <f>SUM(X57:Y57)</f>
        <v>0</v>
      </c>
      <c r="X57" s="211">
        <v>0</v>
      </c>
      <c r="Y57" s="211">
        <v>0</v>
      </c>
      <c r="Z57" s="211">
        <f>SUM(AA57:AB57)</f>
        <v>0</v>
      </c>
      <c r="AA57" s="211">
        <v>0</v>
      </c>
      <c r="AB57" s="211">
        <v>0</v>
      </c>
    </row>
    <row r="58" spans="1:28" s="82" customFormat="1" ht="15.75" customHeight="1">
      <c r="A58" s="370"/>
      <c r="B58" s="371"/>
      <c r="C58" s="67">
        <v>45</v>
      </c>
      <c r="D58" s="67" t="s">
        <v>642</v>
      </c>
      <c r="E58" s="211">
        <f>SUM(F58:G58)</f>
        <v>10</v>
      </c>
      <c r="F58" s="211">
        <v>6</v>
      </c>
      <c r="G58" s="211">
        <v>4</v>
      </c>
      <c r="H58" s="211"/>
      <c r="I58" s="211"/>
      <c r="J58" s="211"/>
      <c r="K58" s="211">
        <f>SUM(L58:M58)</f>
        <v>0</v>
      </c>
      <c r="L58" s="211"/>
      <c r="M58" s="211"/>
      <c r="N58" s="211">
        <f>SUM(O58:P58)</f>
        <v>0</v>
      </c>
      <c r="O58" s="211">
        <v>0</v>
      </c>
      <c r="P58" s="211">
        <v>0</v>
      </c>
      <c r="Q58" s="211">
        <f>SUM(R58:S58)</f>
        <v>0</v>
      </c>
      <c r="R58" s="211">
        <v>0</v>
      </c>
      <c r="S58" s="211">
        <v>0</v>
      </c>
      <c r="T58" s="211">
        <f>SUM(U58:V58)</f>
        <v>0</v>
      </c>
      <c r="U58" s="211">
        <v>0</v>
      </c>
      <c r="V58" s="211">
        <v>0</v>
      </c>
      <c r="W58" s="211">
        <f>SUM(X58:Y58)</f>
        <v>12</v>
      </c>
      <c r="X58" s="211">
        <v>6</v>
      </c>
      <c r="Y58" s="211">
        <v>6</v>
      </c>
      <c r="Z58" s="211">
        <f>SUM(AA58:AB58)</f>
        <v>0</v>
      </c>
      <c r="AA58" s="211"/>
      <c r="AB58" s="211"/>
    </row>
    <row r="59" spans="1:28" s="82" customFormat="1" ht="15.75" customHeight="1">
      <c r="A59" s="370"/>
      <c r="B59" s="371"/>
      <c r="C59" s="67">
        <v>46</v>
      </c>
      <c r="D59" s="67" t="s">
        <v>449</v>
      </c>
      <c r="E59" s="211">
        <f>SUM(F59:G59)</f>
        <v>8</v>
      </c>
      <c r="F59" s="211">
        <v>4</v>
      </c>
      <c r="G59" s="211">
        <v>4</v>
      </c>
      <c r="H59" s="211"/>
      <c r="I59" s="211"/>
      <c r="J59" s="211"/>
      <c r="K59" s="211">
        <f>SUM(L59:M59)</f>
        <v>0</v>
      </c>
      <c r="L59" s="211"/>
      <c r="M59" s="211"/>
      <c r="N59" s="211">
        <f>SUM(O59:P59)</f>
        <v>470</v>
      </c>
      <c r="O59" s="211">
        <v>176</v>
      </c>
      <c r="P59" s="211">
        <v>294</v>
      </c>
      <c r="Q59" s="211">
        <f>SUM(R59:S59)</f>
        <v>89</v>
      </c>
      <c r="R59" s="211">
        <v>18</v>
      </c>
      <c r="S59" s="211">
        <v>71</v>
      </c>
      <c r="T59" s="211">
        <f>SUM(U59:V59)</f>
        <v>12</v>
      </c>
      <c r="U59" s="211">
        <v>6</v>
      </c>
      <c r="V59" s="211">
        <v>6</v>
      </c>
      <c r="W59" s="211">
        <f>SUM(X59:Y59)</f>
        <v>0</v>
      </c>
      <c r="X59" s="211">
        <v>0</v>
      </c>
      <c r="Y59" s="211">
        <v>0</v>
      </c>
      <c r="Z59" s="211">
        <f>SUM(AA59:AB59)</f>
        <v>5</v>
      </c>
      <c r="AA59" s="211">
        <v>5</v>
      </c>
      <c r="AB59" s="211">
        <v>0</v>
      </c>
    </row>
    <row r="60" spans="1:28" s="82" customFormat="1" ht="15.75" customHeight="1">
      <c r="A60" s="370"/>
      <c r="B60" s="371"/>
      <c r="C60" s="67">
        <v>47</v>
      </c>
      <c r="D60" s="67" t="s">
        <v>370</v>
      </c>
      <c r="E60" s="211">
        <f>SUM(F60:G60)</f>
        <v>4</v>
      </c>
      <c r="F60" s="211">
        <v>3</v>
      </c>
      <c r="G60" s="211">
        <v>1</v>
      </c>
      <c r="H60" s="211"/>
      <c r="I60" s="211"/>
      <c r="J60" s="211"/>
      <c r="K60" s="211">
        <f>SUM(L60:M60)</f>
        <v>0</v>
      </c>
      <c r="L60" s="211">
        <v>0</v>
      </c>
      <c r="M60" s="211">
        <v>0</v>
      </c>
      <c r="N60" s="211">
        <f>SUM(O60:P60)</f>
        <v>0</v>
      </c>
      <c r="O60" s="211"/>
      <c r="P60" s="211"/>
      <c r="Q60" s="211">
        <f>SUM(R60:S60)</f>
        <v>0</v>
      </c>
      <c r="R60" s="211">
        <v>0</v>
      </c>
      <c r="S60" s="211">
        <v>0</v>
      </c>
      <c r="T60" s="211">
        <f>SUM(U60:V60)</f>
        <v>4</v>
      </c>
      <c r="U60" s="211">
        <v>2</v>
      </c>
      <c r="V60" s="211">
        <v>2</v>
      </c>
      <c r="W60" s="211">
        <f>SUM(X60:Y60)</f>
        <v>2</v>
      </c>
      <c r="X60" s="211">
        <v>1</v>
      </c>
      <c r="Y60" s="211">
        <v>1</v>
      </c>
      <c r="Z60" s="211">
        <f>SUM(AA60:AB60)</f>
        <v>507</v>
      </c>
      <c r="AA60" s="211">
        <v>187</v>
      </c>
      <c r="AB60" s="211">
        <v>320</v>
      </c>
    </row>
    <row r="61" spans="1:28" s="82" customFormat="1" ht="15.75" customHeight="1">
      <c r="A61" s="370"/>
      <c r="B61" s="371"/>
      <c r="C61" s="67">
        <v>48</v>
      </c>
      <c r="D61" s="67" t="s">
        <v>390</v>
      </c>
      <c r="E61" s="211">
        <f>SUM(F61:G61)</f>
        <v>0</v>
      </c>
      <c r="F61" s="211"/>
      <c r="G61" s="211"/>
      <c r="H61" s="211"/>
      <c r="I61" s="211"/>
      <c r="J61" s="211"/>
      <c r="K61" s="211">
        <f>SUM(L61:M61)</f>
        <v>0</v>
      </c>
      <c r="L61" s="211"/>
      <c r="M61" s="211"/>
      <c r="N61" s="211">
        <f>SUM(O61:P61)</f>
        <v>0</v>
      </c>
      <c r="O61" s="211"/>
      <c r="P61" s="211"/>
      <c r="Q61" s="211">
        <f>SUM(R61:S61)</f>
        <v>0</v>
      </c>
      <c r="R61" s="211"/>
      <c r="S61" s="211"/>
      <c r="T61" s="211">
        <f>SUM(U61:V61)</f>
        <v>0</v>
      </c>
      <c r="U61" s="211"/>
      <c r="V61" s="211"/>
      <c r="W61" s="211">
        <f>SUM(X61:Y61)</f>
        <v>0</v>
      </c>
      <c r="X61" s="211"/>
      <c r="Y61" s="211"/>
      <c r="Z61" s="211">
        <f>SUM(AA61:AB61)</f>
        <v>0</v>
      </c>
      <c r="AA61" s="211"/>
      <c r="AB61" s="211"/>
    </row>
    <row r="62" spans="1:28" s="82" customFormat="1" ht="15.75" customHeight="1">
      <c r="A62" s="370"/>
      <c r="B62" s="371"/>
      <c r="C62" s="67">
        <v>49</v>
      </c>
      <c r="D62" s="67" t="s">
        <v>397</v>
      </c>
      <c r="E62" s="211">
        <f>SUM(F62:G62)</f>
        <v>1</v>
      </c>
      <c r="F62" s="211">
        <v>0</v>
      </c>
      <c r="G62" s="211">
        <v>1</v>
      </c>
      <c r="H62" s="211"/>
      <c r="I62" s="211"/>
      <c r="J62" s="211"/>
      <c r="K62" s="211">
        <f>SUM(L62:M62)</f>
        <v>15</v>
      </c>
      <c r="L62" s="211">
        <v>0</v>
      </c>
      <c r="M62" s="211">
        <v>15</v>
      </c>
      <c r="N62" s="211">
        <f>SUM(O62:P62)</f>
        <v>0</v>
      </c>
      <c r="O62" s="211">
        <v>0</v>
      </c>
      <c r="P62" s="211">
        <v>0</v>
      </c>
      <c r="Q62" s="211">
        <f>SUM(R62:S62)</f>
        <v>25</v>
      </c>
      <c r="R62" s="211">
        <v>8</v>
      </c>
      <c r="S62" s="211">
        <v>17</v>
      </c>
      <c r="T62" s="211">
        <f>SUM(U62:V62)</f>
        <v>14</v>
      </c>
      <c r="U62" s="211">
        <v>7</v>
      </c>
      <c r="V62" s="211">
        <v>7</v>
      </c>
      <c r="W62" s="211">
        <f>SUM(X62:Y62)</f>
        <v>0</v>
      </c>
      <c r="X62" s="211">
        <v>0</v>
      </c>
      <c r="Y62" s="211">
        <v>0</v>
      </c>
      <c r="Z62" s="211">
        <f>SUM(AA62:AB62)</f>
        <v>225</v>
      </c>
      <c r="AA62" s="211">
        <v>75</v>
      </c>
      <c r="AB62" s="211">
        <v>150</v>
      </c>
    </row>
    <row r="63" spans="1:28" s="82" customFormat="1" ht="15.75" customHeight="1">
      <c r="A63" s="370"/>
      <c r="B63" s="371"/>
      <c r="C63" s="366" t="s">
        <v>692</v>
      </c>
      <c r="D63" s="367"/>
      <c r="E63" s="211">
        <f>SUM(E57:E62)</f>
        <v>25</v>
      </c>
      <c r="F63" s="211">
        <f>SUM(F57:F62)</f>
        <v>13</v>
      </c>
      <c r="G63" s="211">
        <f>SUM(G57:G62)</f>
        <v>12</v>
      </c>
      <c r="H63" s="211"/>
      <c r="I63" s="211"/>
      <c r="J63" s="211"/>
      <c r="K63" s="211">
        <f>SUM(K57:K62)</f>
        <v>15</v>
      </c>
      <c r="L63" s="211">
        <f>SUM(L57:L62)</f>
        <v>0</v>
      </c>
      <c r="M63" s="211">
        <f>SUM(M57:M62)</f>
        <v>15</v>
      </c>
      <c r="N63" s="211">
        <f>SUM(N57:N62)</f>
        <v>473</v>
      </c>
      <c r="O63" s="211">
        <f>SUM(O57:O62)</f>
        <v>177</v>
      </c>
      <c r="P63" s="211">
        <f>SUM(P57:P62)</f>
        <v>296</v>
      </c>
      <c r="Q63" s="211">
        <f>SUM(Q57:Q62)</f>
        <v>114</v>
      </c>
      <c r="R63" s="211">
        <f>SUM(R57:R62)</f>
        <v>26</v>
      </c>
      <c r="S63" s="211">
        <f>SUM(S57:S62)</f>
        <v>88</v>
      </c>
      <c r="T63" s="211">
        <f>SUM(T57:T62)</f>
        <v>38</v>
      </c>
      <c r="U63" s="211">
        <f>SUM(U57:U62)</f>
        <v>19</v>
      </c>
      <c r="V63" s="211">
        <f>SUM(V57:V62)</f>
        <v>19</v>
      </c>
      <c r="W63" s="211">
        <f>SUM(W57:W62)</f>
        <v>14</v>
      </c>
      <c r="X63" s="211">
        <f>SUM(X57:X62)</f>
        <v>7</v>
      </c>
      <c r="Y63" s="211">
        <f>SUM(Y57:Y62)</f>
        <v>7</v>
      </c>
      <c r="Z63" s="211">
        <f>SUM(Z57:Z62)</f>
        <v>737</v>
      </c>
      <c r="AA63" s="211">
        <f>SUM(AA57:AA62)</f>
        <v>267</v>
      </c>
      <c r="AB63" s="211">
        <f>SUM(AB57:AB62)</f>
        <v>470</v>
      </c>
    </row>
    <row r="64" spans="1:28" s="82" customFormat="1" ht="15.75" customHeight="1">
      <c r="A64" s="370"/>
      <c r="B64" s="371" t="s">
        <v>341</v>
      </c>
      <c r="C64" s="67">
        <v>50</v>
      </c>
      <c r="D64" s="67" t="s">
        <v>467</v>
      </c>
      <c r="E64" s="211">
        <f>SUM(F64:G64)</f>
        <v>4</v>
      </c>
      <c r="F64" s="211">
        <v>2</v>
      </c>
      <c r="G64" s="211">
        <v>2</v>
      </c>
      <c r="H64" s="211"/>
      <c r="I64" s="211"/>
      <c r="J64" s="211"/>
      <c r="K64" s="211">
        <f>SUM(L64:M64)</f>
        <v>0</v>
      </c>
      <c r="L64" s="211"/>
      <c r="M64" s="211"/>
      <c r="N64" s="211"/>
      <c r="O64" s="211"/>
      <c r="P64" s="211"/>
      <c r="Q64" s="211">
        <f>SUM(R64:S64)</f>
        <v>0</v>
      </c>
      <c r="R64" s="211"/>
      <c r="S64" s="211"/>
      <c r="T64" s="211">
        <f>SUM(U64:V64)</f>
        <v>0</v>
      </c>
      <c r="U64" s="211">
        <v>0</v>
      </c>
      <c r="V64" s="211">
        <v>0</v>
      </c>
      <c r="W64" s="211">
        <f>SUM(X64:Y64)</f>
        <v>13</v>
      </c>
      <c r="X64" s="211">
        <v>6</v>
      </c>
      <c r="Y64" s="211">
        <v>7</v>
      </c>
      <c r="Z64" s="211">
        <f>SUM(AA64:AB64)</f>
        <v>0</v>
      </c>
      <c r="AA64" s="211">
        <v>0</v>
      </c>
      <c r="AB64" s="211">
        <v>0</v>
      </c>
    </row>
    <row r="65" spans="1:28" s="82" customFormat="1" ht="15.75" customHeight="1">
      <c r="A65" s="370"/>
      <c r="B65" s="371"/>
      <c r="C65" s="67">
        <v>51</v>
      </c>
      <c r="D65" s="67" t="s">
        <v>509</v>
      </c>
      <c r="E65" s="211">
        <f>SUM(F65:G65)</f>
        <v>10</v>
      </c>
      <c r="F65" s="211">
        <v>7</v>
      </c>
      <c r="G65" s="211">
        <v>3</v>
      </c>
      <c r="H65" s="211"/>
      <c r="I65" s="211"/>
      <c r="J65" s="211"/>
      <c r="K65" s="211">
        <f>SUM(L65:M65)</f>
        <v>0</v>
      </c>
      <c r="L65" s="211"/>
      <c r="M65" s="211"/>
      <c r="N65" s="211"/>
      <c r="O65" s="211"/>
      <c r="P65" s="211"/>
      <c r="Q65" s="211">
        <f>SUM(R65:S65)</f>
        <v>30</v>
      </c>
      <c r="R65" s="211">
        <v>10</v>
      </c>
      <c r="S65" s="211">
        <v>20</v>
      </c>
      <c r="T65" s="211">
        <f>SUM(U65:V65)</f>
        <v>6</v>
      </c>
      <c r="U65" s="211">
        <v>3</v>
      </c>
      <c r="V65" s="211">
        <v>3</v>
      </c>
      <c r="W65" s="211">
        <f>SUM(X65:Y65)</f>
        <v>20</v>
      </c>
      <c r="X65" s="211">
        <v>10</v>
      </c>
      <c r="Y65" s="211">
        <v>10</v>
      </c>
      <c r="Z65" s="211">
        <f>SUM(AA65:AB65)</f>
        <v>260</v>
      </c>
      <c r="AA65" s="211">
        <v>110</v>
      </c>
      <c r="AB65" s="211">
        <v>150</v>
      </c>
    </row>
    <row r="66" spans="1:28" s="82" customFormat="1" ht="15.75" customHeight="1">
      <c r="A66" s="370"/>
      <c r="B66" s="371"/>
      <c r="C66" s="67">
        <v>52</v>
      </c>
      <c r="D66" s="67" t="s">
        <v>484</v>
      </c>
      <c r="E66" s="211">
        <f>SUM(F66:G66)</f>
        <v>0</v>
      </c>
      <c r="F66" s="211">
        <v>0</v>
      </c>
      <c r="G66" s="211">
        <v>0</v>
      </c>
      <c r="H66" s="211"/>
      <c r="I66" s="211"/>
      <c r="J66" s="211"/>
      <c r="K66" s="211">
        <f>SUM(L66:M66)</f>
        <v>0</v>
      </c>
      <c r="L66" s="211"/>
      <c r="M66" s="211"/>
      <c r="N66" s="211"/>
      <c r="O66" s="211">
        <v>0</v>
      </c>
      <c r="P66" s="211">
        <v>0</v>
      </c>
      <c r="Q66" s="211">
        <f>SUM(R66:S66)</f>
        <v>0</v>
      </c>
      <c r="R66" s="211">
        <v>0</v>
      </c>
      <c r="S66" s="211">
        <v>0</v>
      </c>
      <c r="T66" s="211">
        <f>SUM(U66:V66)</f>
        <v>0</v>
      </c>
      <c r="U66" s="211">
        <v>0</v>
      </c>
      <c r="V66" s="211">
        <v>0</v>
      </c>
      <c r="W66" s="211">
        <f>SUM(X66:Y66)</f>
        <v>0</v>
      </c>
      <c r="X66" s="211">
        <v>0</v>
      </c>
      <c r="Y66" s="211">
        <v>0</v>
      </c>
      <c r="Z66" s="211">
        <f>SUM(AA66:AB66)</f>
        <v>683</v>
      </c>
      <c r="AA66" s="211">
        <v>216</v>
      </c>
      <c r="AB66" s="211">
        <v>467</v>
      </c>
    </row>
    <row r="67" spans="1:28" s="82" customFormat="1" ht="15.75" customHeight="1">
      <c r="A67" s="370"/>
      <c r="B67" s="371"/>
      <c r="C67" s="67">
        <v>53</v>
      </c>
      <c r="D67" s="67" t="s">
        <v>474</v>
      </c>
      <c r="E67" s="211">
        <f>SUM(F67:G67)</f>
        <v>0</v>
      </c>
      <c r="F67" s="211"/>
      <c r="G67" s="211"/>
      <c r="H67" s="211"/>
      <c r="I67" s="211"/>
      <c r="J67" s="211"/>
      <c r="K67" s="211">
        <f>SUM(L67:M67)</f>
        <v>0</v>
      </c>
      <c r="L67" s="211"/>
      <c r="M67" s="211"/>
      <c r="N67" s="211"/>
      <c r="O67" s="211"/>
      <c r="P67" s="211"/>
      <c r="Q67" s="211">
        <f>SUM(R67:S67)</f>
        <v>0</v>
      </c>
      <c r="R67" s="211">
        <v>0</v>
      </c>
      <c r="S67" s="211">
        <v>0</v>
      </c>
      <c r="T67" s="211">
        <f>SUM(U67:V67)</f>
        <v>2</v>
      </c>
      <c r="U67" s="211">
        <v>2</v>
      </c>
      <c r="V67" s="211"/>
      <c r="W67" s="211">
        <f>SUM(X67:Y67)</f>
        <v>0</v>
      </c>
      <c r="X67" s="211"/>
      <c r="Y67" s="211"/>
      <c r="Z67" s="211">
        <f>SUM(AA67:AB67)</f>
        <v>12</v>
      </c>
      <c r="AA67" s="211">
        <v>2</v>
      </c>
      <c r="AB67" s="211">
        <v>10</v>
      </c>
    </row>
    <row r="68" spans="1:28" s="82" customFormat="1" ht="15.75" customHeight="1">
      <c r="A68" s="370"/>
      <c r="B68" s="371"/>
      <c r="C68" s="67">
        <v>54</v>
      </c>
      <c r="D68" s="67" t="s">
        <v>439</v>
      </c>
      <c r="E68" s="211">
        <f>SUM(F68:G68)</f>
        <v>2</v>
      </c>
      <c r="F68" s="211">
        <v>1</v>
      </c>
      <c r="G68" s="211">
        <v>1</v>
      </c>
      <c r="H68" s="211"/>
      <c r="I68" s="211"/>
      <c r="J68" s="211"/>
      <c r="K68" s="211">
        <f>SUM(L68:M68)</f>
        <v>26</v>
      </c>
      <c r="L68" s="211">
        <v>5</v>
      </c>
      <c r="M68" s="211">
        <v>21</v>
      </c>
      <c r="N68" s="211"/>
      <c r="O68" s="211"/>
      <c r="P68" s="211"/>
      <c r="Q68" s="211">
        <f>SUM(R68:S68)</f>
        <v>12</v>
      </c>
      <c r="R68" s="211">
        <v>6</v>
      </c>
      <c r="S68" s="211">
        <v>6</v>
      </c>
      <c r="T68" s="211">
        <f>SUM(U68:V68)</f>
        <v>0</v>
      </c>
      <c r="U68" s="211"/>
      <c r="V68" s="211"/>
      <c r="W68" s="211">
        <f>SUM(X68:Y68)</f>
        <v>0</v>
      </c>
      <c r="X68" s="211"/>
      <c r="Y68" s="211"/>
      <c r="Z68" s="211">
        <f>SUM(AA68:AB68)</f>
        <v>0</v>
      </c>
      <c r="AA68" s="211"/>
      <c r="AB68" s="211"/>
    </row>
    <row r="69" spans="1:28" s="82" customFormat="1" ht="15.75" customHeight="1">
      <c r="A69" s="370"/>
      <c r="B69" s="371"/>
      <c r="C69" s="67">
        <v>55</v>
      </c>
      <c r="D69" s="67" t="s">
        <v>395</v>
      </c>
      <c r="E69" s="211">
        <f>SUM(F69:G69)</f>
        <v>0</v>
      </c>
      <c r="F69" s="211"/>
      <c r="G69" s="211"/>
      <c r="H69" s="211"/>
      <c r="I69" s="211"/>
      <c r="J69" s="211"/>
      <c r="K69" s="211">
        <f>SUM(L69:M69)</f>
        <v>0</v>
      </c>
      <c r="L69" s="211"/>
      <c r="M69" s="211"/>
      <c r="N69" s="211"/>
      <c r="O69" s="211"/>
      <c r="P69" s="211"/>
      <c r="Q69" s="211">
        <f>SUM(R69:S69)</f>
        <v>0</v>
      </c>
      <c r="R69" s="211"/>
      <c r="S69" s="211"/>
      <c r="T69" s="211">
        <f>SUM(U69:V69)</f>
        <v>0</v>
      </c>
      <c r="U69" s="211"/>
      <c r="V69" s="211"/>
      <c r="W69" s="211">
        <f>SUM(X69:Y69)</f>
        <v>0</v>
      </c>
      <c r="X69" s="211"/>
      <c r="Y69" s="211"/>
      <c r="Z69" s="211">
        <f>SUM(AA69:AB69)</f>
        <v>0</v>
      </c>
      <c r="AA69" s="211"/>
      <c r="AB69" s="211"/>
    </row>
    <row r="70" spans="1:28" s="82" customFormat="1" ht="15.75" customHeight="1">
      <c r="A70" s="370"/>
      <c r="B70" s="371"/>
      <c r="C70" s="366" t="s">
        <v>692</v>
      </c>
      <c r="D70" s="367"/>
      <c r="E70" s="211">
        <f>SUM(E64:E69)</f>
        <v>16</v>
      </c>
      <c r="F70" s="211">
        <f>SUM(F64:F69)</f>
        <v>10</v>
      </c>
      <c r="G70" s="211">
        <f>SUM(G64:G69)</f>
        <v>6</v>
      </c>
      <c r="H70" s="211"/>
      <c r="I70" s="211"/>
      <c r="J70" s="211"/>
      <c r="K70" s="211">
        <f>SUM(K64:K69)</f>
        <v>26</v>
      </c>
      <c r="L70" s="211">
        <f>SUM(L64:L69)</f>
        <v>5</v>
      </c>
      <c r="M70" s="211">
        <f>SUM(M64:M69)</f>
        <v>21</v>
      </c>
      <c r="N70" s="211"/>
      <c r="O70" s="211">
        <f>SUM(O64:O69)</f>
        <v>0</v>
      </c>
      <c r="P70" s="211">
        <f>SUM(P64:P69)</f>
        <v>0</v>
      </c>
      <c r="Q70" s="211">
        <f>SUM(Q64:Q69)</f>
        <v>42</v>
      </c>
      <c r="R70" s="211">
        <f>SUM(R64:R69)</f>
        <v>16</v>
      </c>
      <c r="S70" s="211">
        <f>SUM(S64:S69)</f>
        <v>26</v>
      </c>
      <c r="T70" s="211">
        <f>SUM(T64:T69)</f>
        <v>8</v>
      </c>
      <c r="U70" s="211">
        <f>SUM(U64:U69)</f>
        <v>5</v>
      </c>
      <c r="V70" s="211">
        <f>SUM(V64:V69)</f>
        <v>3</v>
      </c>
      <c r="W70" s="211">
        <f>SUM(W64:W69)</f>
        <v>33</v>
      </c>
      <c r="X70" s="211">
        <f>SUM(X64:X69)</f>
        <v>16</v>
      </c>
      <c r="Y70" s="211">
        <f>SUM(Y64:Y69)</f>
        <v>17</v>
      </c>
      <c r="Z70" s="211">
        <f>SUM(Z64:Z69)</f>
        <v>955</v>
      </c>
      <c r="AA70" s="211">
        <f>SUM(AA64:AA69)</f>
        <v>328</v>
      </c>
      <c r="AB70" s="211">
        <f>SUM(AB64:AB69)</f>
        <v>627</v>
      </c>
    </row>
    <row r="71" spans="1:28" s="82" customFormat="1" ht="15.75" customHeight="1">
      <c r="A71" s="370"/>
      <c r="B71" s="371" t="s">
        <v>396</v>
      </c>
      <c r="C71" s="67">
        <v>56</v>
      </c>
      <c r="D71" s="67" t="s">
        <v>475</v>
      </c>
      <c r="E71" s="211">
        <f>SUM(F71:G71)</f>
        <v>2</v>
      </c>
      <c r="F71" s="211">
        <v>1</v>
      </c>
      <c r="G71" s="211">
        <v>1</v>
      </c>
      <c r="H71" s="211"/>
      <c r="I71" s="211"/>
      <c r="J71" s="211"/>
      <c r="K71" s="211">
        <f>SUM(L71:M71)</f>
        <v>0</v>
      </c>
      <c r="L71" s="211"/>
      <c r="M71" s="211"/>
      <c r="N71" s="211">
        <f>SUM(O71:P71)</f>
        <v>140</v>
      </c>
      <c r="O71" s="211">
        <v>60</v>
      </c>
      <c r="P71" s="211">
        <v>80</v>
      </c>
      <c r="Q71" s="211">
        <f>SUM(R71:S71)</f>
        <v>20</v>
      </c>
      <c r="R71" s="211">
        <v>5</v>
      </c>
      <c r="S71" s="211">
        <v>15</v>
      </c>
      <c r="T71" s="211">
        <f>SUM(U71:V71)</f>
        <v>4</v>
      </c>
      <c r="U71" s="211">
        <v>2</v>
      </c>
      <c r="V71" s="211">
        <v>2</v>
      </c>
      <c r="W71" s="211">
        <f>SUM(X71:Y71)</f>
        <v>0</v>
      </c>
      <c r="X71" s="211">
        <v>0</v>
      </c>
      <c r="Y71" s="211">
        <v>0</v>
      </c>
      <c r="Z71" s="211">
        <f>SUM(AA71:AB71)</f>
        <v>16</v>
      </c>
      <c r="AA71" s="211">
        <v>6</v>
      </c>
      <c r="AB71" s="211">
        <v>10</v>
      </c>
    </row>
    <row r="72" spans="1:28" s="82" customFormat="1" ht="15.75" customHeight="1">
      <c r="A72" s="370"/>
      <c r="B72" s="371"/>
      <c r="C72" s="67">
        <v>57</v>
      </c>
      <c r="D72" s="67" t="s">
        <v>522</v>
      </c>
      <c r="E72" s="211">
        <f>SUM(F72:G72)</f>
        <v>4</v>
      </c>
      <c r="F72" s="211">
        <v>0</v>
      </c>
      <c r="G72" s="211">
        <v>4</v>
      </c>
      <c r="H72" s="211"/>
      <c r="I72" s="211"/>
      <c r="J72" s="211"/>
      <c r="K72" s="211">
        <f>SUM(L72:M72)</f>
        <v>0</v>
      </c>
      <c r="L72" s="211"/>
      <c r="M72" s="211"/>
      <c r="N72" s="211">
        <f>SUM(O72:P72)</f>
        <v>464</v>
      </c>
      <c r="O72" s="211">
        <v>124</v>
      </c>
      <c r="P72" s="211">
        <v>340</v>
      </c>
      <c r="Q72" s="211">
        <f>SUM(R72:S72)</f>
        <v>207</v>
      </c>
      <c r="R72" s="211">
        <v>80</v>
      </c>
      <c r="S72" s="211">
        <v>127</v>
      </c>
      <c r="T72" s="211">
        <f>SUM(U72:V72)</f>
        <v>6</v>
      </c>
      <c r="U72" s="211">
        <v>3</v>
      </c>
      <c r="V72" s="211">
        <v>3</v>
      </c>
      <c r="W72" s="211">
        <f>SUM(X72:Y72)</f>
        <v>0</v>
      </c>
      <c r="X72" s="211">
        <v>0</v>
      </c>
      <c r="Y72" s="211">
        <v>0</v>
      </c>
      <c r="Z72" s="211">
        <f>SUM(AA72:AB72)</f>
        <v>357</v>
      </c>
      <c r="AA72" s="211">
        <v>112</v>
      </c>
      <c r="AB72" s="211">
        <v>245</v>
      </c>
    </row>
    <row r="73" spans="1:28" s="82" customFormat="1" ht="15.75" customHeight="1">
      <c r="A73" s="370"/>
      <c r="B73" s="371"/>
      <c r="C73" s="67">
        <v>58</v>
      </c>
      <c r="D73" s="67" t="s">
        <v>380</v>
      </c>
      <c r="E73" s="211">
        <f>SUM(F73:G73)</f>
        <v>4</v>
      </c>
      <c r="F73" s="211">
        <v>1</v>
      </c>
      <c r="G73" s="211">
        <v>3</v>
      </c>
      <c r="H73" s="211"/>
      <c r="I73" s="211"/>
      <c r="J73" s="211"/>
      <c r="K73" s="211">
        <f>SUM(L73:M73)</f>
        <v>30</v>
      </c>
      <c r="L73" s="211">
        <v>5</v>
      </c>
      <c r="M73" s="211">
        <v>25</v>
      </c>
      <c r="N73" s="211">
        <f>SUM(O73:P73)</f>
        <v>596</v>
      </c>
      <c r="O73" s="211">
        <v>175</v>
      </c>
      <c r="P73" s="211">
        <v>421</v>
      </c>
      <c r="Q73" s="211">
        <f>SUM(R73:S73)</f>
        <v>0</v>
      </c>
      <c r="R73" s="211">
        <v>0</v>
      </c>
      <c r="S73" s="211">
        <v>0</v>
      </c>
      <c r="T73" s="211">
        <f>SUM(U73:V73)</f>
        <v>6</v>
      </c>
      <c r="U73" s="211">
        <v>3</v>
      </c>
      <c r="V73" s="211">
        <v>3</v>
      </c>
      <c r="W73" s="211">
        <f>SUM(X73:Y73)</f>
        <v>0</v>
      </c>
      <c r="X73" s="211">
        <v>0</v>
      </c>
      <c r="Y73" s="211">
        <v>0</v>
      </c>
      <c r="Z73" s="211">
        <f>SUM(AA73:AB73)</f>
        <v>88</v>
      </c>
      <c r="AA73" s="211">
        <v>18</v>
      </c>
      <c r="AB73" s="211">
        <v>70</v>
      </c>
    </row>
    <row r="74" spans="1:28" s="82" customFormat="1" ht="15.75" customHeight="1">
      <c r="A74" s="370"/>
      <c r="B74" s="371"/>
      <c r="C74" s="67">
        <v>59</v>
      </c>
      <c r="D74" s="213" t="s">
        <v>647</v>
      </c>
      <c r="E74" s="211">
        <f>SUM(F74:G74)</f>
        <v>0</v>
      </c>
      <c r="F74" s="211"/>
      <c r="G74" s="211"/>
      <c r="H74" s="211"/>
      <c r="I74" s="211"/>
      <c r="J74" s="211"/>
      <c r="K74" s="211">
        <f>SUM(L74:M74)</f>
        <v>0</v>
      </c>
      <c r="L74" s="211"/>
      <c r="M74" s="211"/>
      <c r="N74" s="211">
        <f>SUM(O74:P74)</f>
        <v>0</v>
      </c>
      <c r="O74" s="211"/>
      <c r="P74" s="211"/>
      <c r="Q74" s="211">
        <f>SUM(R74:S74)</f>
        <v>0</v>
      </c>
      <c r="R74" s="211"/>
      <c r="S74" s="211"/>
      <c r="T74" s="211">
        <f>SUM(U74:V74)</f>
        <v>0</v>
      </c>
      <c r="U74" s="211"/>
      <c r="V74" s="211"/>
      <c r="W74" s="211">
        <f>SUM(X74:Y74)</f>
        <v>0</v>
      </c>
      <c r="X74" s="211"/>
      <c r="Y74" s="211"/>
      <c r="Z74" s="211">
        <f>SUM(AA74:AB74)</f>
        <v>0</v>
      </c>
      <c r="AA74" s="211"/>
      <c r="AB74" s="211"/>
    </row>
    <row r="75" spans="1:28" s="82" customFormat="1" ht="15.75" customHeight="1">
      <c r="A75" s="370"/>
      <c r="B75" s="371"/>
      <c r="C75" s="67">
        <v>60</v>
      </c>
      <c r="D75" s="67" t="s">
        <v>497</v>
      </c>
      <c r="E75" s="211">
        <f>SUM(F75:G75)</f>
        <v>0</v>
      </c>
      <c r="F75" s="211">
        <v>0</v>
      </c>
      <c r="G75" s="211">
        <v>0</v>
      </c>
      <c r="H75" s="211"/>
      <c r="I75" s="211"/>
      <c r="J75" s="211"/>
      <c r="K75" s="211">
        <f>SUM(L75:M75)</f>
        <v>0</v>
      </c>
      <c r="L75" s="211"/>
      <c r="M75" s="211"/>
      <c r="N75" s="211">
        <f>SUM(O75:P75)</f>
        <v>0</v>
      </c>
      <c r="O75" s="211"/>
      <c r="P75" s="211"/>
      <c r="Q75" s="211">
        <f>SUM(R75:S75)</f>
        <v>0</v>
      </c>
      <c r="R75" s="211"/>
      <c r="S75" s="211"/>
      <c r="T75" s="211">
        <f>SUM(U75:V75)</f>
        <v>0</v>
      </c>
      <c r="U75" s="211">
        <v>0</v>
      </c>
      <c r="V75" s="211">
        <v>0</v>
      </c>
      <c r="W75" s="211">
        <f>SUM(X75:Y75)</f>
        <v>0</v>
      </c>
      <c r="X75" s="211"/>
      <c r="Y75" s="211"/>
      <c r="Z75" s="211">
        <f>SUM(AA75:AB75)</f>
        <v>0</v>
      </c>
      <c r="AA75" s="211"/>
      <c r="AB75" s="211"/>
    </row>
    <row r="76" spans="1:28" ht="15.75" customHeight="1">
      <c r="A76" s="370"/>
      <c r="B76" s="371"/>
      <c r="C76" s="67">
        <v>61</v>
      </c>
      <c r="D76" s="67" t="s">
        <v>725</v>
      </c>
      <c r="E76" s="211">
        <f>SUM(F76:G76)</f>
        <v>1</v>
      </c>
      <c r="F76" s="212">
        <v>0</v>
      </c>
      <c r="G76" s="212">
        <v>1</v>
      </c>
      <c r="H76" s="211"/>
      <c r="I76" s="212"/>
      <c r="J76" s="212"/>
      <c r="K76" s="211">
        <f>SUM(L76:M76)</f>
        <v>0</v>
      </c>
      <c r="L76" s="212"/>
      <c r="M76" s="212"/>
      <c r="N76" s="211">
        <f>SUM(O76:P76)</f>
        <v>812</v>
      </c>
      <c r="O76" s="212">
        <v>264</v>
      </c>
      <c r="P76" s="212">
        <v>548</v>
      </c>
      <c r="Q76" s="211">
        <f>SUM(R76:S76)</f>
        <v>0</v>
      </c>
      <c r="R76" s="212">
        <v>0</v>
      </c>
      <c r="S76" s="212">
        <v>0</v>
      </c>
      <c r="T76" s="211">
        <f>SUM(U76:V76)</f>
        <v>0</v>
      </c>
      <c r="U76" s="212"/>
      <c r="V76" s="212"/>
      <c r="W76" s="211">
        <f>SUM(X76:Y76)</f>
        <v>0</v>
      </c>
      <c r="X76" s="212"/>
      <c r="Y76" s="212"/>
      <c r="Z76" s="211">
        <f>SUM(AA76:AB76)</f>
        <v>203</v>
      </c>
      <c r="AA76" s="212">
        <v>82</v>
      </c>
      <c r="AB76" s="212">
        <v>121</v>
      </c>
    </row>
    <row r="77" spans="1:28" ht="15.75" customHeight="1">
      <c r="A77" s="370"/>
      <c r="B77" s="371"/>
      <c r="C77" s="366" t="s">
        <v>692</v>
      </c>
      <c r="D77" s="367"/>
      <c r="E77" s="211">
        <f>SUM(E71:E76)</f>
        <v>11</v>
      </c>
      <c r="F77" s="211">
        <f>SUM(F71:F76)</f>
        <v>2</v>
      </c>
      <c r="G77" s="211">
        <f>SUM(G71:G76)</f>
        <v>9</v>
      </c>
      <c r="H77" s="211"/>
      <c r="I77" s="211"/>
      <c r="J77" s="211"/>
      <c r="K77" s="211">
        <f>SUM(K71:K76)</f>
        <v>30</v>
      </c>
      <c r="L77" s="211">
        <f>SUM(L71:L76)</f>
        <v>5</v>
      </c>
      <c r="M77" s="211">
        <f>SUM(M71:M76)</f>
        <v>25</v>
      </c>
      <c r="N77" s="211">
        <f>SUM(N71:N76)</f>
        <v>2012</v>
      </c>
      <c r="O77" s="211">
        <f>SUM(O71:O76)</f>
        <v>623</v>
      </c>
      <c r="P77" s="211">
        <f>SUM(P71:P76)</f>
        <v>1389</v>
      </c>
      <c r="Q77" s="211">
        <f>SUM(Q71:Q76)</f>
        <v>227</v>
      </c>
      <c r="R77" s="211">
        <f>SUM(R71:R76)</f>
        <v>85</v>
      </c>
      <c r="S77" s="211">
        <f>SUM(S71:S76)</f>
        <v>142</v>
      </c>
      <c r="T77" s="211">
        <f>SUM(T71:T76)</f>
        <v>16</v>
      </c>
      <c r="U77" s="211">
        <f>SUM(U71:U76)</f>
        <v>8</v>
      </c>
      <c r="V77" s="211">
        <f>SUM(V71:V76)</f>
        <v>8</v>
      </c>
      <c r="W77" s="211">
        <f>SUM(W71:W76)</f>
        <v>0</v>
      </c>
      <c r="X77" s="211">
        <f>SUM(X71:X76)</f>
        <v>0</v>
      </c>
      <c r="Y77" s="211">
        <f>SUM(Y71:Y76)</f>
        <v>0</v>
      </c>
      <c r="Z77" s="211">
        <f>SUM(Z71:Z76)</f>
        <v>664</v>
      </c>
      <c r="AA77" s="211">
        <f>SUM(AA71:AA76)</f>
        <v>218</v>
      </c>
      <c r="AB77" s="211">
        <f>SUM(AB71:AB76)</f>
        <v>446</v>
      </c>
    </row>
    <row r="78" spans="1:28" ht="15.75" customHeight="1">
      <c r="A78" s="370"/>
      <c r="B78" s="368" t="s">
        <v>486</v>
      </c>
      <c r="C78" s="368"/>
      <c r="D78" s="369"/>
      <c r="E78" s="211">
        <f>E77+E70+E63+E56</f>
        <v>66</v>
      </c>
      <c r="F78" s="211">
        <f>F77+F70+F63+F56</f>
        <v>32</v>
      </c>
      <c r="G78" s="211">
        <f>G77+G70+G63+G56</f>
        <v>34</v>
      </c>
      <c r="H78" s="211"/>
      <c r="I78" s="211"/>
      <c r="J78" s="211"/>
      <c r="K78" s="211">
        <f>K77+K70+K63+K56</f>
        <v>87</v>
      </c>
      <c r="L78" s="211">
        <f>L77+L70+L63+L56</f>
        <v>12</v>
      </c>
      <c r="M78" s="211">
        <f>M77+M70+M63+M56</f>
        <v>75</v>
      </c>
      <c r="N78" s="211">
        <f>N77+N70+N63+N56</f>
        <v>2957</v>
      </c>
      <c r="O78" s="211">
        <f>O77+O70+O63+O56</f>
        <v>955</v>
      </c>
      <c r="P78" s="211">
        <f>P77+P70+P63+P56</f>
        <v>2002</v>
      </c>
      <c r="Q78" s="211">
        <f>Q77+Q70+Q63+Q56</f>
        <v>1395</v>
      </c>
      <c r="R78" s="211">
        <f>R77+R70+R63+R56</f>
        <v>436</v>
      </c>
      <c r="S78" s="211">
        <f>S77+S70+S63+S56</f>
        <v>959</v>
      </c>
      <c r="T78" s="211">
        <f>T77+T70+T63+T56</f>
        <v>112</v>
      </c>
      <c r="U78" s="211">
        <f>U77+U70+U63+U56</f>
        <v>57</v>
      </c>
      <c r="V78" s="211">
        <f>V77+V70+V63+V56</f>
        <v>55</v>
      </c>
      <c r="W78" s="211">
        <f>W77+W70+W63+W56</f>
        <v>57</v>
      </c>
      <c r="X78" s="211">
        <f>X77+X70+X63+X56</f>
        <v>28</v>
      </c>
      <c r="Y78" s="211">
        <f>Y77+Y70+Y63+Y56</f>
        <v>29</v>
      </c>
      <c r="Z78" s="211">
        <f>Z77+Z70+Z63+Z56</f>
        <v>4574</v>
      </c>
      <c r="AA78" s="211">
        <f>AA77+AA70+AA63+AA56</f>
        <v>1457</v>
      </c>
      <c r="AB78" s="211">
        <f>AB77+AB70+AB63+AB56</f>
        <v>3117</v>
      </c>
    </row>
    <row r="79" spans="1:28" ht="15.75" customHeight="1">
      <c r="A79" s="370" t="s">
        <v>757</v>
      </c>
      <c r="B79" s="371" t="s">
        <v>381</v>
      </c>
      <c r="C79" s="67">
        <v>62</v>
      </c>
      <c r="D79" s="67" t="s">
        <v>470</v>
      </c>
      <c r="E79" s="211">
        <f>SUM(F79:G79)</f>
        <v>5</v>
      </c>
      <c r="F79" s="211">
        <v>2</v>
      </c>
      <c r="G79" s="211">
        <v>3</v>
      </c>
      <c r="H79" s="211"/>
      <c r="I79" s="211"/>
      <c r="J79" s="211"/>
      <c r="K79" s="211">
        <f>SUM(L79:M79)</f>
        <v>0</v>
      </c>
      <c r="L79" s="211"/>
      <c r="M79" s="211"/>
      <c r="N79" s="211">
        <f>SUM(O79:P79)</f>
        <v>0</v>
      </c>
      <c r="O79" s="211">
        <v>0</v>
      </c>
      <c r="P79" s="211">
        <v>0</v>
      </c>
      <c r="Q79" s="211">
        <f>SUM(R79:S79)</f>
        <v>39</v>
      </c>
      <c r="R79" s="211">
        <v>22</v>
      </c>
      <c r="S79" s="211">
        <v>17</v>
      </c>
      <c r="T79" s="211">
        <f>SUM(U79:V79)</f>
        <v>0</v>
      </c>
      <c r="U79" s="211"/>
      <c r="V79" s="211"/>
      <c r="W79" s="211">
        <f>SUM(X79:Y79)</f>
        <v>0</v>
      </c>
      <c r="X79" s="211"/>
      <c r="Y79" s="211"/>
      <c r="Z79" s="211">
        <f>SUM(AA79:AB79)</f>
        <v>1</v>
      </c>
      <c r="AA79" s="211"/>
      <c r="AB79" s="211">
        <v>1</v>
      </c>
    </row>
    <row r="80" spans="1:28" ht="15.75" customHeight="1">
      <c r="A80" s="370"/>
      <c r="B80" s="371"/>
      <c r="C80" s="67">
        <v>63</v>
      </c>
      <c r="D80" s="67" t="s">
        <v>521</v>
      </c>
      <c r="E80" s="211">
        <f>SUM(F80:G80)</f>
        <v>1</v>
      </c>
      <c r="F80" s="211">
        <v>1</v>
      </c>
      <c r="G80" s="211">
        <v>0</v>
      </c>
      <c r="H80" s="211"/>
      <c r="I80" s="211"/>
      <c r="J80" s="211"/>
      <c r="K80" s="211">
        <f>SUM(L80:M80)</f>
        <v>7</v>
      </c>
      <c r="L80" s="211"/>
      <c r="M80" s="211">
        <v>7</v>
      </c>
      <c r="N80" s="211">
        <f>SUM(O80:P80)</f>
        <v>0</v>
      </c>
      <c r="O80" s="211"/>
      <c r="P80" s="211"/>
      <c r="Q80" s="211">
        <f>SUM(R80:S80)</f>
        <v>0</v>
      </c>
      <c r="R80" s="211"/>
      <c r="S80" s="211"/>
      <c r="T80" s="211">
        <f>SUM(U80:V80)</f>
        <v>4</v>
      </c>
      <c r="U80" s="211">
        <v>2</v>
      </c>
      <c r="V80" s="211">
        <v>2</v>
      </c>
      <c r="W80" s="211">
        <f>SUM(X80:Y80)</f>
        <v>0</v>
      </c>
      <c r="X80" s="211"/>
      <c r="Y80" s="211"/>
      <c r="Z80" s="211">
        <f>SUM(AA80:AB80)</f>
        <v>454</v>
      </c>
      <c r="AA80" s="211">
        <v>162</v>
      </c>
      <c r="AB80" s="211">
        <v>292</v>
      </c>
    </row>
    <row r="81" spans="1:28" ht="15.75" customHeight="1">
      <c r="A81" s="370"/>
      <c r="B81" s="371"/>
      <c r="C81" s="67">
        <v>64</v>
      </c>
      <c r="D81" s="67" t="s">
        <v>403</v>
      </c>
      <c r="E81" s="211">
        <f>SUM(F81:G81)</f>
        <v>3</v>
      </c>
      <c r="F81" s="211">
        <v>1</v>
      </c>
      <c r="G81" s="211">
        <v>2</v>
      </c>
      <c r="H81" s="211"/>
      <c r="I81" s="211"/>
      <c r="J81" s="211"/>
      <c r="K81" s="211">
        <f>SUM(L81:M81)</f>
        <v>35</v>
      </c>
      <c r="L81" s="211">
        <v>5</v>
      </c>
      <c r="M81" s="211">
        <v>30</v>
      </c>
      <c r="N81" s="211">
        <f>SUM(O81:P81)</f>
        <v>0</v>
      </c>
      <c r="O81" s="211">
        <v>0</v>
      </c>
      <c r="P81" s="211">
        <v>0</v>
      </c>
      <c r="Q81" s="211">
        <f>SUM(R81:S81)</f>
        <v>60</v>
      </c>
      <c r="R81" s="211">
        <v>26</v>
      </c>
      <c r="S81" s="211">
        <v>34</v>
      </c>
      <c r="T81" s="211">
        <f>SUM(U81:V81)</f>
        <v>16</v>
      </c>
      <c r="U81" s="211">
        <v>8</v>
      </c>
      <c r="V81" s="211">
        <v>8</v>
      </c>
      <c r="W81" s="211">
        <f>SUM(X81:Y81)</f>
        <v>7</v>
      </c>
      <c r="X81" s="211">
        <v>3</v>
      </c>
      <c r="Y81" s="211">
        <v>4</v>
      </c>
      <c r="Z81" s="211">
        <f>SUM(AA81:AB81)</f>
        <v>406</v>
      </c>
      <c r="AA81" s="211">
        <v>112</v>
      </c>
      <c r="AB81" s="211">
        <v>294</v>
      </c>
    </row>
    <row r="82" spans="1:28" ht="15.75" customHeight="1">
      <c r="A82" s="370"/>
      <c r="B82" s="371"/>
      <c r="C82" s="67">
        <v>65</v>
      </c>
      <c r="D82" s="67" t="s">
        <v>318</v>
      </c>
      <c r="E82" s="211">
        <f>SUM(F82:G82)</f>
        <v>3</v>
      </c>
      <c r="F82" s="211">
        <v>1</v>
      </c>
      <c r="G82" s="211">
        <v>2</v>
      </c>
      <c r="H82" s="211"/>
      <c r="I82" s="211"/>
      <c r="J82" s="211"/>
      <c r="K82" s="211">
        <f>SUM(L82:M82)</f>
        <v>19</v>
      </c>
      <c r="L82" s="211">
        <v>10</v>
      </c>
      <c r="M82" s="211">
        <v>9</v>
      </c>
      <c r="N82" s="211">
        <f>SUM(O82:P82)</f>
        <v>660</v>
      </c>
      <c r="O82" s="211">
        <v>270</v>
      </c>
      <c r="P82" s="211">
        <v>390</v>
      </c>
      <c r="Q82" s="211">
        <f>SUM(R82:S82)</f>
        <v>32</v>
      </c>
      <c r="R82" s="211">
        <v>26</v>
      </c>
      <c r="S82" s="211">
        <v>6</v>
      </c>
      <c r="T82" s="211">
        <f>SUM(U82:V82)</f>
        <v>4</v>
      </c>
      <c r="U82" s="211">
        <v>2</v>
      </c>
      <c r="V82" s="211">
        <v>2</v>
      </c>
      <c r="W82" s="211">
        <f>SUM(X82:Y82)</f>
        <v>0</v>
      </c>
      <c r="X82" s="211"/>
      <c r="Y82" s="211"/>
      <c r="Z82" s="211">
        <f>SUM(AA82:AB82)</f>
        <v>0</v>
      </c>
      <c r="AA82" s="211">
        <v>0</v>
      </c>
      <c r="AB82" s="211">
        <v>0</v>
      </c>
    </row>
    <row r="83" spans="1:28" ht="15.75" customHeight="1">
      <c r="A83" s="370"/>
      <c r="B83" s="371"/>
      <c r="C83" s="67">
        <v>66</v>
      </c>
      <c r="D83" s="79" t="s">
        <v>722</v>
      </c>
      <c r="E83" s="211">
        <f>SUM(F83:G83)</f>
        <v>0</v>
      </c>
      <c r="F83" s="212"/>
      <c r="G83" s="212"/>
      <c r="H83" s="211"/>
      <c r="I83" s="212"/>
      <c r="J83" s="212"/>
      <c r="K83" s="211">
        <f>SUM(L83:M83)</f>
        <v>0</v>
      </c>
      <c r="L83" s="212"/>
      <c r="M83" s="212"/>
      <c r="N83" s="211">
        <f>SUM(O83:P83)</f>
        <v>0</v>
      </c>
      <c r="O83" s="212"/>
      <c r="P83" s="212"/>
      <c r="Q83" s="211">
        <f>SUM(R83:S83)</f>
        <v>0</v>
      </c>
      <c r="R83" s="212"/>
      <c r="S83" s="212"/>
      <c r="T83" s="211">
        <f>SUM(U83:V83)</f>
        <v>0</v>
      </c>
      <c r="U83" s="212"/>
      <c r="V83" s="212"/>
      <c r="W83" s="211">
        <f>SUM(X83:Y83)</f>
        <v>0</v>
      </c>
      <c r="X83" s="212"/>
      <c r="Y83" s="212"/>
      <c r="Z83" s="211">
        <f>SUM(AA83:AB83)</f>
        <v>0</v>
      </c>
      <c r="AA83" s="212"/>
      <c r="AB83" s="212"/>
    </row>
    <row r="84" spans="1:28" ht="15.75" customHeight="1">
      <c r="A84" s="370"/>
      <c r="B84" s="371"/>
      <c r="C84" s="367" t="s">
        <v>692</v>
      </c>
      <c r="D84" s="373"/>
      <c r="E84" s="211">
        <f>SUM(E79:E83)</f>
        <v>12</v>
      </c>
      <c r="F84" s="211">
        <f>SUM(F79:F83)</f>
        <v>5</v>
      </c>
      <c r="G84" s="211">
        <f>SUM(G79:G83)</f>
        <v>7</v>
      </c>
      <c r="H84" s="211"/>
      <c r="I84" s="211"/>
      <c r="J84" s="211"/>
      <c r="K84" s="211">
        <f>SUM(K79:K83)</f>
        <v>61</v>
      </c>
      <c r="L84" s="211">
        <f>SUM(L79:L83)</f>
        <v>15</v>
      </c>
      <c r="M84" s="211">
        <f>SUM(M79:M83)</f>
        <v>46</v>
      </c>
      <c r="N84" s="211">
        <f>SUM(N79:N83)</f>
        <v>660</v>
      </c>
      <c r="O84" s="211">
        <f>SUM(O79:O83)</f>
        <v>270</v>
      </c>
      <c r="P84" s="211">
        <f>SUM(P79:P83)</f>
        <v>390</v>
      </c>
      <c r="Q84" s="211">
        <f>SUM(Q79:Q83)</f>
        <v>131</v>
      </c>
      <c r="R84" s="211">
        <f>SUM(R79:R83)</f>
        <v>74</v>
      </c>
      <c r="S84" s="211">
        <f>SUM(S79:S83)</f>
        <v>57</v>
      </c>
      <c r="T84" s="211">
        <f>SUM(T79:T83)</f>
        <v>24</v>
      </c>
      <c r="U84" s="211">
        <f>SUM(U79:U83)</f>
        <v>12</v>
      </c>
      <c r="V84" s="211">
        <f>SUM(V79:V83)</f>
        <v>12</v>
      </c>
      <c r="W84" s="211">
        <f>SUM(W79:W83)</f>
        <v>7</v>
      </c>
      <c r="X84" s="211">
        <f>SUM(X79:X83)</f>
        <v>3</v>
      </c>
      <c r="Y84" s="211">
        <f>SUM(Y79:Y83)</f>
        <v>4</v>
      </c>
      <c r="Z84" s="211">
        <f>SUM(Z79:Z83)</f>
        <v>861</v>
      </c>
      <c r="AA84" s="211">
        <f>SUM(AA79:AA83)</f>
        <v>274</v>
      </c>
      <c r="AB84" s="211">
        <f>SUM(AB79:AB83)</f>
        <v>587</v>
      </c>
    </row>
    <row r="85" spans="1:28" ht="15.75" customHeight="1">
      <c r="A85" s="370"/>
      <c r="B85" s="371" t="s">
        <v>358</v>
      </c>
      <c r="C85" s="67">
        <v>67</v>
      </c>
      <c r="D85" s="67" t="s">
        <v>515</v>
      </c>
      <c r="E85" s="211">
        <f>SUM(F85:G85)</f>
        <v>54</v>
      </c>
      <c r="F85" s="211">
        <v>23</v>
      </c>
      <c r="G85" s="211">
        <v>31</v>
      </c>
      <c r="H85" s="211"/>
      <c r="I85" s="211"/>
      <c r="J85" s="211"/>
      <c r="K85" s="211">
        <f>SUM(L85:M85)</f>
        <v>0</v>
      </c>
      <c r="L85" s="211">
        <v>0</v>
      </c>
      <c r="M85" s="211">
        <v>0</v>
      </c>
      <c r="N85" s="211">
        <f>SUM(O85:P85)</f>
        <v>0</v>
      </c>
      <c r="O85" s="211"/>
      <c r="P85" s="211"/>
      <c r="Q85" s="211">
        <f>SUM(R85:S85)</f>
        <v>32</v>
      </c>
      <c r="R85" s="211">
        <v>15</v>
      </c>
      <c r="S85" s="211">
        <v>17</v>
      </c>
      <c r="T85" s="211">
        <f>SUM(U85:V85)</f>
        <v>10</v>
      </c>
      <c r="U85" s="211">
        <v>5</v>
      </c>
      <c r="V85" s="211">
        <v>5</v>
      </c>
      <c r="W85" s="211">
        <f>SUM(X85:Y85)</f>
        <v>0</v>
      </c>
      <c r="X85" s="211"/>
      <c r="Y85" s="211"/>
      <c r="Z85" s="211">
        <f>SUM(AA85:AB85)</f>
        <v>75</v>
      </c>
      <c r="AA85" s="211">
        <v>25</v>
      </c>
      <c r="AB85" s="211">
        <v>50</v>
      </c>
    </row>
    <row r="86" spans="1:28" ht="15.75" customHeight="1">
      <c r="A86" s="370"/>
      <c r="B86" s="371"/>
      <c r="C86" s="67">
        <v>68</v>
      </c>
      <c r="D86" s="67" t="s">
        <v>454</v>
      </c>
      <c r="E86" s="211">
        <f>SUM(F86:G86)</f>
        <v>9</v>
      </c>
      <c r="F86" s="211">
        <v>5</v>
      </c>
      <c r="G86" s="211">
        <v>4</v>
      </c>
      <c r="H86" s="211"/>
      <c r="I86" s="211"/>
      <c r="J86" s="211"/>
      <c r="K86" s="211">
        <f>SUM(L86:M86)</f>
        <v>0</v>
      </c>
      <c r="L86" s="211"/>
      <c r="M86" s="211"/>
      <c r="N86" s="211">
        <f>SUM(O86:P86)</f>
        <v>0</v>
      </c>
      <c r="O86" s="211"/>
      <c r="P86" s="211"/>
      <c r="Q86" s="211">
        <f>SUM(R86:S86)</f>
        <v>18</v>
      </c>
      <c r="R86" s="211">
        <v>8</v>
      </c>
      <c r="S86" s="211">
        <v>10</v>
      </c>
      <c r="T86" s="211">
        <f>SUM(U86:V86)</f>
        <v>32</v>
      </c>
      <c r="U86" s="211">
        <v>16</v>
      </c>
      <c r="V86" s="211">
        <v>16</v>
      </c>
      <c r="W86" s="211">
        <f>SUM(X86:Y86)</f>
        <v>2</v>
      </c>
      <c r="X86" s="211">
        <v>1</v>
      </c>
      <c r="Y86" s="211">
        <v>1</v>
      </c>
      <c r="Z86" s="211">
        <f>SUM(AA86:AB86)</f>
        <v>0</v>
      </c>
      <c r="AA86" s="211"/>
      <c r="AB86" s="211"/>
    </row>
    <row r="87" spans="1:28" ht="15.75" customHeight="1">
      <c r="A87" s="370"/>
      <c r="B87" s="371"/>
      <c r="C87" s="67">
        <v>69</v>
      </c>
      <c r="D87" s="67" t="s">
        <v>495</v>
      </c>
      <c r="E87" s="211">
        <f>SUM(F87:G87)</f>
        <v>2</v>
      </c>
      <c r="F87" s="211">
        <v>0</v>
      </c>
      <c r="G87" s="211">
        <v>2</v>
      </c>
      <c r="H87" s="211"/>
      <c r="I87" s="211"/>
      <c r="J87" s="211"/>
      <c r="K87" s="211">
        <f>SUM(L87:M87)</f>
        <v>51</v>
      </c>
      <c r="L87" s="211">
        <v>6</v>
      </c>
      <c r="M87" s="211">
        <v>45</v>
      </c>
      <c r="N87" s="211">
        <f>SUM(O87:P87)</f>
        <v>288</v>
      </c>
      <c r="O87" s="211">
        <v>120</v>
      </c>
      <c r="P87" s="211">
        <v>168</v>
      </c>
      <c r="Q87" s="211">
        <f>SUM(R87:S87)</f>
        <v>0</v>
      </c>
      <c r="R87" s="211"/>
      <c r="S87" s="211"/>
      <c r="T87" s="211">
        <f>SUM(U87:V87)</f>
        <v>7</v>
      </c>
      <c r="U87" s="211">
        <v>5</v>
      </c>
      <c r="V87" s="211">
        <v>2</v>
      </c>
      <c r="W87" s="211">
        <f>SUM(X87:Y87)</f>
        <v>0</v>
      </c>
      <c r="X87" s="211">
        <v>0</v>
      </c>
      <c r="Y87" s="211">
        <v>0</v>
      </c>
      <c r="Z87" s="211">
        <f>SUM(AA87:AB87)</f>
        <v>80</v>
      </c>
      <c r="AA87" s="211">
        <v>15</v>
      </c>
      <c r="AB87" s="211">
        <v>65</v>
      </c>
    </row>
    <row r="88" spans="1:28" ht="15.75" customHeight="1">
      <c r="A88" s="370"/>
      <c r="B88" s="371"/>
      <c r="C88" s="67">
        <v>70</v>
      </c>
      <c r="D88" s="67" t="s">
        <v>364</v>
      </c>
      <c r="E88" s="211">
        <f>SUM(F88:G88)</f>
        <v>1</v>
      </c>
      <c r="F88" s="211">
        <v>1</v>
      </c>
      <c r="G88" s="211">
        <v>0</v>
      </c>
      <c r="H88" s="211"/>
      <c r="I88" s="211"/>
      <c r="J88" s="211"/>
      <c r="K88" s="211">
        <f>SUM(L88:M88)</f>
        <v>0</v>
      </c>
      <c r="L88" s="211"/>
      <c r="M88" s="211"/>
      <c r="N88" s="211">
        <f>SUM(O88:P88)</f>
        <v>0</v>
      </c>
      <c r="O88" s="211"/>
      <c r="P88" s="211"/>
      <c r="Q88" s="211">
        <f>SUM(R88:S88)</f>
        <v>0</v>
      </c>
      <c r="R88" s="211">
        <v>0</v>
      </c>
      <c r="S88" s="211"/>
      <c r="T88" s="211">
        <f>SUM(U88:V88)</f>
        <v>10</v>
      </c>
      <c r="U88" s="211">
        <v>5</v>
      </c>
      <c r="V88" s="211">
        <v>5</v>
      </c>
      <c r="W88" s="211">
        <f>SUM(X88:Y88)</f>
        <v>0</v>
      </c>
      <c r="X88" s="211"/>
      <c r="Y88" s="211"/>
      <c r="Z88" s="211">
        <f>SUM(AA88:AB88)</f>
        <v>0</v>
      </c>
      <c r="AA88" s="211">
        <v>0</v>
      </c>
      <c r="AB88" s="211">
        <v>0</v>
      </c>
    </row>
    <row r="89" spans="1:28" ht="15.75" customHeight="1">
      <c r="A89" s="370"/>
      <c r="B89" s="371"/>
      <c r="C89" s="67">
        <v>71</v>
      </c>
      <c r="D89" s="67" t="s">
        <v>723</v>
      </c>
      <c r="E89" s="211">
        <f>SUM(F89:G89)</f>
        <v>9</v>
      </c>
      <c r="F89" s="211">
        <v>5</v>
      </c>
      <c r="G89" s="211">
        <v>4</v>
      </c>
      <c r="H89" s="211"/>
      <c r="I89" s="211"/>
      <c r="J89" s="211"/>
      <c r="K89" s="211">
        <f>SUM(L89:M89)</f>
        <v>9</v>
      </c>
      <c r="L89" s="211">
        <v>1</v>
      </c>
      <c r="M89" s="211">
        <v>8</v>
      </c>
      <c r="N89" s="211">
        <f>SUM(O89:P89)</f>
        <v>1956</v>
      </c>
      <c r="O89" s="211">
        <v>880</v>
      </c>
      <c r="P89" s="211">
        <v>1076</v>
      </c>
      <c r="Q89" s="211">
        <f>SUM(R89:S89)</f>
        <v>34</v>
      </c>
      <c r="R89" s="211">
        <v>4</v>
      </c>
      <c r="S89" s="211">
        <v>30</v>
      </c>
      <c r="T89" s="211">
        <f>SUM(U89:V89)</f>
        <v>8</v>
      </c>
      <c r="U89" s="211">
        <v>4</v>
      </c>
      <c r="V89" s="211">
        <v>4</v>
      </c>
      <c r="W89" s="211">
        <f>SUM(X89:Y89)</f>
        <v>0</v>
      </c>
      <c r="X89" s="211">
        <v>0</v>
      </c>
      <c r="Y89" s="211">
        <v>0</v>
      </c>
      <c r="Z89" s="211">
        <f>SUM(AA89:AB89)</f>
        <v>28</v>
      </c>
      <c r="AA89" s="211">
        <v>1</v>
      </c>
      <c r="AB89" s="211">
        <v>27</v>
      </c>
    </row>
    <row r="90" spans="1:28" ht="15.75" customHeight="1">
      <c r="A90" s="370"/>
      <c r="B90" s="371"/>
      <c r="C90" s="67">
        <v>72</v>
      </c>
      <c r="D90" s="67" t="s">
        <v>361</v>
      </c>
      <c r="E90" s="211">
        <f>SUM(F90:G90)</f>
        <v>0</v>
      </c>
      <c r="F90" s="212">
        <v>0</v>
      </c>
      <c r="G90" s="212">
        <v>0</v>
      </c>
      <c r="H90" s="211"/>
      <c r="I90" s="212"/>
      <c r="J90" s="212"/>
      <c r="K90" s="211">
        <f>SUM(L90:M90)</f>
        <v>0</v>
      </c>
      <c r="L90" s="212"/>
      <c r="M90" s="212"/>
      <c r="N90" s="211">
        <f>SUM(O90:P90)</f>
        <v>0</v>
      </c>
      <c r="O90" s="212"/>
      <c r="P90" s="212"/>
      <c r="Q90" s="211">
        <f>SUM(R90:S90)</f>
        <v>0</v>
      </c>
      <c r="R90" s="212"/>
      <c r="S90" s="212"/>
      <c r="T90" s="211">
        <f>SUM(U90:V90)</f>
        <v>0</v>
      </c>
      <c r="U90" s="212"/>
      <c r="V90" s="212"/>
      <c r="W90" s="211">
        <f>SUM(X90:Y90)</f>
        <v>0</v>
      </c>
      <c r="X90" s="212"/>
      <c r="Y90" s="212"/>
      <c r="Z90" s="211">
        <f>SUM(AA90:AB90)</f>
        <v>0</v>
      </c>
      <c r="AA90" s="212"/>
      <c r="AB90" s="212"/>
    </row>
    <row r="91" spans="1:28" ht="15.75" customHeight="1">
      <c r="A91" s="370"/>
      <c r="B91" s="371"/>
      <c r="C91" s="67">
        <v>73</v>
      </c>
      <c r="D91" s="67" t="s">
        <v>514</v>
      </c>
      <c r="E91" s="211">
        <f>SUM(F91:G91)</f>
        <v>0</v>
      </c>
      <c r="F91" s="212">
        <v>0</v>
      </c>
      <c r="G91" s="212">
        <v>0</v>
      </c>
      <c r="H91" s="211"/>
      <c r="I91" s="212"/>
      <c r="J91" s="212"/>
      <c r="K91" s="211">
        <f>SUM(L91:M91)</f>
        <v>0</v>
      </c>
      <c r="L91" s="212"/>
      <c r="M91" s="212"/>
      <c r="N91" s="211">
        <f>SUM(O91:P91)</f>
        <v>0</v>
      </c>
      <c r="O91" s="212"/>
      <c r="P91" s="212"/>
      <c r="Q91" s="211">
        <f>SUM(R91:S91)</f>
        <v>0</v>
      </c>
      <c r="R91" s="212"/>
      <c r="S91" s="212"/>
      <c r="T91" s="211">
        <f>SUM(U91:V91)</f>
        <v>0</v>
      </c>
      <c r="U91" s="212"/>
      <c r="V91" s="212"/>
      <c r="W91" s="211">
        <f>SUM(X91:Y91)</f>
        <v>10</v>
      </c>
      <c r="X91" s="212">
        <v>5</v>
      </c>
      <c r="Y91" s="212">
        <v>5</v>
      </c>
      <c r="Z91" s="211">
        <f>SUM(AA91:AB91)</f>
        <v>5</v>
      </c>
      <c r="AA91" s="212">
        <v>0</v>
      </c>
      <c r="AB91" s="212">
        <v>5</v>
      </c>
    </row>
    <row r="92" spans="1:28" ht="15.75" customHeight="1">
      <c r="A92" s="370"/>
      <c r="B92" s="371"/>
      <c r="C92" s="367" t="s">
        <v>692</v>
      </c>
      <c r="D92" s="373"/>
      <c r="E92" s="211">
        <f>SUM(E85:E91)</f>
        <v>75</v>
      </c>
      <c r="F92" s="211">
        <f>SUM(F85:F91)</f>
        <v>34</v>
      </c>
      <c r="G92" s="211">
        <f>SUM(G85:G91)</f>
        <v>41</v>
      </c>
      <c r="H92" s="211"/>
      <c r="I92" s="211"/>
      <c r="J92" s="211"/>
      <c r="K92" s="211">
        <f>SUM(K85:K91)</f>
        <v>60</v>
      </c>
      <c r="L92" s="211">
        <f>SUM(L85:L91)</f>
        <v>7</v>
      </c>
      <c r="M92" s="211">
        <f>SUM(M85:M91)</f>
        <v>53</v>
      </c>
      <c r="N92" s="211">
        <f>SUM(N85:N91)</f>
        <v>2244</v>
      </c>
      <c r="O92" s="211">
        <f>SUM(O85:O91)</f>
        <v>1000</v>
      </c>
      <c r="P92" s="211">
        <f>SUM(P85:P91)</f>
        <v>1244</v>
      </c>
      <c r="Q92" s="211">
        <f>SUM(Q85:Q91)</f>
        <v>84</v>
      </c>
      <c r="R92" s="211">
        <f>SUM(R85:R91)</f>
        <v>27</v>
      </c>
      <c r="S92" s="211">
        <f>SUM(S85:S91)</f>
        <v>57</v>
      </c>
      <c r="T92" s="211">
        <f>SUM(T85:T91)</f>
        <v>67</v>
      </c>
      <c r="U92" s="211">
        <f>SUM(U85:U91)</f>
        <v>35</v>
      </c>
      <c r="V92" s="211">
        <f>SUM(V85:V91)</f>
        <v>32</v>
      </c>
      <c r="W92" s="211">
        <f>SUM(X92:Y92)</f>
        <v>12</v>
      </c>
      <c r="X92" s="211">
        <f>SUM(X85:X91)</f>
        <v>6</v>
      </c>
      <c r="Y92" s="211">
        <f>SUM(Y85:Y91)</f>
        <v>6</v>
      </c>
      <c r="Z92" s="211">
        <f>SUM(AA92:AB92)</f>
        <v>188</v>
      </c>
      <c r="AA92" s="211">
        <f>SUM(AA85:AA91)</f>
        <v>41</v>
      </c>
      <c r="AB92" s="211">
        <f>SUM(AB85:AB91)</f>
        <v>147</v>
      </c>
    </row>
    <row r="93" spans="1:28" ht="15.75" customHeight="1">
      <c r="A93" s="370"/>
      <c r="B93" s="369" t="s">
        <v>486</v>
      </c>
      <c r="C93" s="310"/>
      <c r="D93" s="310"/>
      <c r="E93" s="211">
        <f>E92+E84</f>
        <v>87</v>
      </c>
      <c r="F93" s="211">
        <f>F92+F84</f>
        <v>39</v>
      </c>
      <c r="G93" s="211">
        <f>G92+G84</f>
        <v>48</v>
      </c>
      <c r="H93" s="211"/>
      <c r="I93" s="211"/>
      <c r="J93" s="211"/>
      <c r="K93" s="211">
        <f>K92+K84</f>
        <v>121</v>
      </c>
      <c r="L93" s="211">
        <f>L92+L84</f>
        <v>22</v>
      </c>
      <c r="M93" s="211">
        <f>M92+M84</f>
        <v>99</v>
      </c>
      <c r="N93" s="211">
        <f>N92+N84</f>
        <v>2904</v>
      </c>
      <c r="O93" s="211">
        <f>O92+O84</f>
        <v>1270</v>
      </c>
      <c r="P93" s="211">
        <f>P92+P84</f>
        <v>1634</v>
      </c>
      <c r="Q93" s="211">
        <f>Q92+Q84</f>
        <v>215</v>
      </c>
      <c r="R93" s="211">
        <f>R92+R84</f>
        <v>101</v>
      </c>
      <c r="S93" s="211">
        <f>S92+S84</f>
        <v>114</v>
      </c>
      <c r="T93" s="211">
        <f>T92+T84</f>
        <v>91</v>
      </c>
      <c r="U93" s="211">
        <f>U92+U84</f>
        <v>47</v>
      </c>
      <c r="V93" s="211">
        <f>V92+V84</f>
        <v>44</v>
      </c>
      <c r="W93" s="211">
        <f>SUM(X93:Y93)</f>
        <v>19</v>
      </c>
      <c r="X93" s="211">
        <f>X92+X84</f>
        <v>9</v>
      </c>
      <c r="Y93" s="211">
        <f>Y92+Y84</f>
        <v>10</v>
      </c>
      <c r="Z93" s="211">
        <f>SUM(AA93:AB93)</f>
        <v>1049</v>
      </c>
      <c r="AA93" s="211">
        <f>AA92+AA84</f>
        <v>315</v>
      </c>
      <c r="AB93" s="211">
        <f>AB92+AB84</f>
        <v>734</v>
      </c>
    </row>
    <row r="94" spans="1:28" ht="15.75" customHeight="1">
      <c r="A94" s="373" t="s">
        <v>604</v>
      </c>
      <c r="B94" s="373"/>
      <c r="C94" s="373"/>
      <c r="D94" s="373"/>
      <c r="E94" s="211">
        <f>SUM(F94:G94)</f>
        <v>0</v>
      </c>
      <c r="F94" s="212"/>
      <c r="G94" s="212"/>
      <c r="H94" s="211"/>
      <c r="I94" s="212"/>
      <c r="J94" s="212"/>
      <c r="K94" s="211">
        <f>SUM(L94:M94)</f>
        <v>0</v>
      </c>
      <c r="L94" s="212"/>
      <c r="M94" s="212"/>
      <c r="N94" s="211">
        <f>SUM(O94:P94)</f>
        <v>0</v>
      </c>
      <c r="O94" s="212"/>
      <c r="P94" s="212"/>
      <c r="Q94" s="211">
        <f>SUM(R94:S94)</f>
        <v>0</v>
      </c>
      <c r="R94" s="212"/>
      <c r="S94" s="212"/>
      <c r="T94" s="211">
        <f>SUM(U94:V94)</f>
        <v>0</v>
      </c>
      <c r="U94" s="212"/>
      <c r="V94" s="212"/>
      <c r="W94" s="211">
        <f>SUM(X94:Y94)</f>
        <v>0</v>
      </c>
      <c r="X94" s="212"/>
      <c r="Y94" s="212"/>
      <c r="Z94" s="211">
        <f>SUM(AA94:AB94)</f>
        <v>0</v>
      </c>
      <c r="AA94" s="212"/>
      <c r="AB94" s="212"/>
    </row>
    <row r="95" spans="1:28" ht="15.75" customHeight="1">
      <c r="A95" s="373" t="s">
        <v>383</v>
      </c>
      <c r="B95" s="373"/>
      <c r="C95" s="373"/>
      <c r="D95" s="373"/>
      <c r="E95" s="211">
        <f>SUM(F95:G95)</f>
        <v>0</v>
      </c>
      <c r="F95" s="211"/>
      <c r="G95" s="211"/>
      <c r="H95" s="211"/>
      <c r="I95" s="211"/>
      <c r="J95" s="211"/>
      <c r="K95" s="211">
        <f>SUM(L95:M95)</f>
        <v>0</v>
      </c>
      <c r="L95" s="211"/>
      <c r="M95" s="211"/>
      <c r="N95" s="211">
        <f>SUM(O95:P95)</f>
        <v>0</v>
      </c>
      <c r="O95" s="211"/>
      <c r="P95" s="211"/>
      <c r="Q95" s="211">
        <f>SUM(R95:S95)</f>
        <v>0</v>
      </c>
      <c r="R95" s="211"/>
      <c r="S95" s="211"/>
      <c r="T95" s="211">
        <f>SUM(U95:V95)</f>
        <v>0</v>
      </c>
      <c r="U95" s="211"/>
      <c r="V95" s="211"/>
      <c r="W95" s="211">
        <f>SUM(X95:Y95)</f>
        <v>0</v>
      </c>
      <c r="X95" s="211"/>
      <c r="Y95" s="211"/>
      <c r="Z95" s="211">
        <f>SUM(AA95:AB95)</f>
        <v>0</v>
      </c>
      <c r="AA95" s="211"/>
      <c r="AB95" s="211"/>
    </row>
    <row r="96" spans="1:28" ht="15.75" customHeight="1">
      <c r="A96" s="374" t="s">
        <v>247</v>
      </c>
      <c r="B96" s="374"/>
      <c r="C96" s="374"/>
      <c r="D96" s="374"/>
      <c r="E96" s="211">
        <f>E95+E94+E93+E78+E50+E26</f>
        <v>290</v>
      </c>
      <c r="F96" s="211">
        <f>F95+F94+F93+F78+F50+F26</f>
        <v>129</v>
      </c>
      <c r="G96" s="211">
        <f>G95+G94+G93+G78+G50+G26</f>
        <v>161</v>
      </c>
      <c r="H96" s="211">
        <f>H95+H94+H93+H78+H50+H26</f>
        <v>372</v>
      </c>
      <c r="I96" s="211">
        <f>I95+I94+I93+I78+I50+I26</f>
        <v>86</v>
      </c>
      <c r="J96" s="211">
        <f>J95+J94+J93+J78+J50+J26</f>
        <v>286</v>
      </c>
      <c r="K96" s="211">
        <f>K95+K94+K93+K78+K50+K26</f>
        <v>671</v>
      </c>
      <c r="L96" s="211">
        <f>L95+L94+L93+L78+L50+L26</f>
        <v>70</v>
      </c>
      <c r="M96" s="211">
        <f>M95+M94+M93+M78+M50+M26</f>
        <v>601</v>
      </c>
      <c r="N96" s="211">
        <f>N95+N94+N93+N78+N50+N26</f>
        <v>9596</v>
      </c>
      <c r="O96" s="211">
        <f>O95+O94+O93+O78+O50+O26</f>
        <v>3323</v>
      </c>
      <c r="P96" s="211">
        <f>P95+P94+P93+P78+P50+P26</f>
        <v>6273</v>
      </c>
      <c r="Q96" s="211">
        <f>Q95+Q94+Q93+Q78+Q50+Q26</f>
        <v>2846</v>
      </c>
      <c r="R96" s="211">
        <f>R95+R94+R93+R78+R50+R26</f>
        <v>811</v>
      </c>
      <c r="S96" s="211">
        <f>S95+S94+S93+S78+S50+S26</f>
        <v>2058</v>
      </c>
      <c r="T96" s="211">
        <f>T95+T94+T93+T78+T50+T26</f>
        <v>531</v>
      </c>
      <c r="U96" s="211">
        <f>U95+U94+U93+U78+U50+U26</f>
        <v>258</v>
      </c>
      <c r="V96" s="211">
        <f>V95+V94+V93+V78+V50+V26</f>
        <v>254</v>
      </c>
      <c r="W96" s="211">
        <f>SUM(X96:Y96)</f>
        <v>126</v>
      </c>
      <c r="X96" s="211">
        <f>X95+X94+X93+X78+X50+X26</f>
        <v>62</v>
      </c>
      <c r="Y96" s="211">
        <f>Y95+Y94+Y93+Y78+Y50+Y26</f>
        <v>64</v>
      </c>
      <c r="Z96" s="211">
        <f>SUM(AA96:AB96)</f>
        <v>17630</v>
      </c>
      <c r="AA96" s="211">
        <f>AA95+AA94+AA93+AA78+AA50+AA26</f>
        <v>5400</v>
      </c>
      <c r="AB96" s="211">
        <f>AB95+AB94+AB93+AB78+AB50+AB26</f>
        <v>12230</v>
      </c>
    </row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>
      <c r="AC104" s="82"/>
    </row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</sheetData>
  <mergeCells count="49">
    <mergeCell ref="A96:D96"/>
    <mergeCell ref="A1:U1"/>
    <mergeCell ref="N2:P2"/>
    <mergeCell ref="Q2:S2"/>
    <mergeCell ref="T2:V2"/>
    <mergeCell ref="A2:A3"/>
    <mergeCell ref="E2:G2"/>
    <mergeCell ref="H2:J2"/>
    <mergeCell ref="K2:M2"/>
    <mergeCell ref="A95:D95"/>
    <mergeCell ref="A94:D94"/>
    <mergeCell ref="Z2:AB2"/>
    <mergeCell ref="C3:D3"/>
    <mergeCell ref="B2:B3"/>
    <mergeCell ref="W2:Y2"/>
    <mergeCell ref="C77:D77"/>
    <mergeCell ref="B78:D78"/>
    <mergeCell ref="A51:A78"/>
    <mergeCell ref="B19:B25"/>
    <mergeCell ref="A79:A93"/>
    <mergeCell ref="B93:D93"/>
    <mergeCell ref="B79:B84"/>
    <mergeCell ref="B85:B92"/>
    <mergeCell ref="C84:D84"/>
    <mergeCell ref="B4:B11"/>
    <mergeCell ref="C11:D11"/>
    <mergeCell ref="C18:D18"/>
    <mergeCell ref="C92:D92"/>
    <mergeCell ref="C70:D70"/>
    <mergeCell ref="C31:D31"/>
    <mergeCell ref="B27:B31"/>
    <mergeCell ref="B51:B56"/>
    <mergeCell ref="C56:D56"/>
    <mergeCell ref="B57:B63"/>
    <mergeCell ref="C63:D63"/>
    <mergeCell ref="B64:B70"/>
    <mergeCell ref="B71:B77"/>
    <mergeCell ref="B50:D50"/>
    <mergeCell ref="A4:A26"/>
    <mergeCell ref="B26:D26"/>
    <mergeCell ref="A27:A50"/>
    <mergeCell ref="C25:D25"/>
    <mergeCell ref="B12:B18"/>
    <mergeCell ref="C37:D37"/>
    <mergeCell ref="B38:B43"/>
    <mergeCell ref="C43:D43"/>
    <mergeCell ref="C49:D49"/>
    <mergeCell ref="B44:B49"/>
    <mergeCell ref="B32:B37"/>
  </mergeCells>
  <printOptions horizontalCentered="1"/>
  <pageMargins left="0.590416669845581" right="0.4444444477558136" top="0.511388897895813" bottom="0.511388897895813" header="0.11791666597127914" footer="0.1966666728258133"/>
  <pageSetup horizontalDpi="600" verticalDpi="600" orientation="portrait" paperSize="9" copies="1"/>
  <headerFooter>
    <oddFooter>&amp;L&amp;"새굴림,Italic"&amp;9 2015년 마산교구 통계&amp;R&amp;"돋움체,Italic"&amp;9 2015년 마산교구 통계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P97"/>
  <sheetViews>
    <sheetView workbookViewId="0" topLeftCell="A1">
      <pane ySplit="4" topLeftCell="A5" activePane="bottomLeft" state="frozen"/>
      <selection pane="bottomLeft" activeCell="C85" sqref="C85:D85"/>
    </sheetView>
  </sheetViews>
  <sheetFormatPr defaultColWidth="8.88671875" defaultRowHeight="13.5"/>
  <cols>
    <col min="1" max="1" width="2.5546875" style="37" customWidth="1"/>
    <col min="2" max="2" width="2.6640625" style="37" customWidth="1"/>
    <col min="3" max="3" width="2.77734375" style="37" customWidth="1"/>
    <col min="4" max="4" width="8.21484375" style="37" customWidth="1"/>
    <col min="5" max="16" width="5.10546875" style="37" customWidth="1"/>
    <col min="17" max="16384" width="8.88671875" style="37" customWidth="1"/>
  </cols>
  <sheetData>
    <row r="1" spans="1:16" ht="20.25" customHeight="1">
      <c r="A1" s="376" t="s">
        <v>763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</row>
    <row r="2" spans="1:16" ht="12" customHeight="1">
      <c r="A2" s="407" t="s">
        <v>382</v>
      </c>
      <c r="B2" s="407" t="s">
        <v>388</v>
      </c>
      <c r="C2" s="62"/>
      <c r="D2" s="63" t="s">
        <v>648</v>
      </c>
      <c r="E2" s="506" t="s">
        <v>405</v>
      </c>
      <c r="F2" s="507"/>
      <c r="G2" s="507"/>
      <c r="H2" s="508"/>
      <c r="I2" s="506" t="s">
        <v>419</v>
      </c>
      <c r="J2" s="507"/>
      <c r="K2" s="507"/>
      <c r="L2" s="508"/>
      <c r="M2" s="506" t="s">
        <v>411</v>
      </c>
      <c r="N2" s="507"/>
      <c r="O2" s="507"/>
      <c r="P2" s="508"/>
    </row>
    <row r="3" spans="1:16" ht="12" customHeight="1">
      <c r="A3" s="407"/>
      <c r="B3" s="407"/>
      <c r="C3" s="84"/>
      <c r="D3" s="87"/>
      <c r="E3" s="501" t="s">
        <v>421</v>
      </c>
      <c r="F3" s="506" t="s">
        <v>675</v>
      </c>
      <c r="G3" s="507"/>
      <c r="H3" s="508"/>
      <c r="I3" s="501" t="s">
        <v>421</v>
      </c>
      <c r="J3" s="506" t="s">
        <v>675</v>
      </c>
      <c r="K3" s="507"/>
      <c r="L3" s="508"/>
      <c r="M3" s="501" t="s">
        <v>421</v>
      </c>
      <c r="N3" s="506" t="s">
        <v>675</v>
      </c>
      <c r="O3" s="507"/>
      <c r="P3" s="508"/>
    </row>
    <row r="4" spans="1:16" ht="12" customHeight="1">
      <c r="A4" s="407"/>
      <c r="B4" s="407"/>
      <c r="C4" s="118" t="s">
        <v>705</v>
      </c>
      <c r="D4" s="65"/>
      <c r="E4" s="502"/>
      <c r="F4" s="80" t="s">
        <v>408</v>
      </c>
      <c r="G4" s="80" t="s">
        <v>316</v>
      </c>
      <c r="H4" s="80" t="s">
        <v>427</v>
      </c>
      <c r="I4" s="502"/>
      <c r="J4" s="80" t="s">
        <v>408</v>
      </c>
      <c r="K4" s="80" t="s">
        <v>316</v>
      </c>
      <c r="L4" s="80" t="s">
        <v>427</v>
      </c>
      <c r="M4" s="502"/>
      <c r="N4" s="80" t="s">
        <v>408</v>
      </c>
      <c r="O4" s="80" t="s">
        <v>316</v>
      </c>
      <c r="P4" s="80" t="s">
        <v>427</v>
      </c>
    </row>
    <row r="5" spans="1:16" s="82" customFormat="1" ht="15.75" customHeight="1">
      <c r="A5" s="370" t="s">
        <v>752</v>
      </c>
      <c r="B5" s="371" t="s">
        <v>381</v>
      </c>
      <c r="C5" s="67">
        <v>1</v>
      </c>
      <c r="D5" s="67" t="s">
        <v>338</v>
      </c>
      <c r="E5" s="80">
        <v>6</v>
      </c>
      <c r="F5" s="80">
        <f>SUM(G5:H5)</f>
        <v>43</v>
      </c>
      <c r="G5" s="80">
        <v>18</v>
      </c>
      <c r="H5" s="80">
        <v>25</v>
      </c>
      <c r="I5" s="80">
        <v>3</v>
      </c>
      <c r="J5" s="80">
        <f>SUM(K5:L5)</f>
        <v>11</v>
      </c>
      <c r="K5" s="80">
        <v>2</v>
      </c>
      <c r="L5" s="80">
        <v>9</v>
      </c>
      <c r="M5" s="80">
        <v>2</v>
      </c>
      <c r="N5" s="80">
        <f>SUM(O5:P5)</f>
        <v>14</v>
      </c>
      <c r="O5" s="80">
        <v>7</v>
      </c>
      <c r="P5" s="80">
        <v>7</v>
      </c>
    </row>
    <row r="6" spans="1:16" s="82" customFormat="1" ht="15.75" customHeight="1">
      <c r="A6" s="370"/>
      <c r="B6" s="371"/>
      <c r="C6" s="67">
        <v>2</v>
      </c>
      <c r="D6" s="67" t="s">
        <v>353</v>
      </c>
      <c r="E6" s="80">
        <v>4</v>
      </c>
      <c r="F6" s="80">
        <f>SUM(G6:H6)</f>
        <v>21</v>
      </c>
      <c r="G6" s="80">
        <v>8</v>
      </c>
      <c r="H6" s="80">
        <v>13</v>
      </c>
      <c r="I6" s="80">
        <v>2</v>
      </c>
      <c r="J6" s="80">
        <f>SUM(K6:L6)</f>
        <v>6</v>
      </c>
      <c r="K6" s="80">
        <v>3</v>
      </c>
      <c r="L6" s="80">
        <v>3</v>
      </c>
      <c r="M6" s="80">
        <v>0</v>
      </c>
      <c r="N6" s="80">
        <f>SUM(O6:P6)</f>
        <v>7</v>
      </c>
      <c r="O6" s="80">
        <v>3</v>
      </c>
      <c r="P6" s="80">
        <v>4</v>
      </c>
    </row>
    <row r="7" spans="1:16" s="82" customFormat="1" ht="15.75" customHeight="1">
      <c r="A7" s="370"/>
      <c r="B7" s="371"/>
      <c r="C7" s="67">
        <v>3</v>
      </c>
      <c r="D7" s="67" t="s">
        <v>344</v>
      </c>
      <c r="E7" s="80">
        <v>2</v>
      </c>
      <c r="F7" s="80">
        <f>SUM(G7:H7)</f>
        <v>13</v>
      </c>
      <c r="G7" s="80">
        <v>7</v>
      </c>
      <c r="H7" s="80">
        <v>6</v>
      </c>
      <c r="I7" s="80">
        <v>0</v>
      </c>
      <c r="J7" s="80">
        <f>SUM(K7:L7)</f>
        <v>2</v>
      </c>
      <c r="K7" s="80">
        <v>2</v>
      </c>
      <c r="L7" s="80">
        <v>0</v>
      </c>
      <c r="M7" s="80">
        <v>1</v>
      </c>
      <c r="N7" s="80">
        <f>SUM(O7:P7)</f>
        <v>8</v>
      </c>
      <c r="O7" s="80">
        <v>7</v>
      </c>
      <c r="P7" s="80">
        <v>1</v>
      </c>
    </row>
    <row r="8" spans="1:16" s="82" customFormat="1" ht="15.75" customHeight="1">
      <c r="A8" s="370"/>
      <c r="B8" s="371"/>
      <c r="C8" s="67">
        <v>4</v>
      </c>
      <c r="D8" s="67" t="s">
        <v>506</v>
      </c>
      <c r="E8" s="80">
        <v>9</v>
      </c>
      <c r="F8" s="80">
        <f>SUM(G8:H8)</f>
        <v>40</v>
      </c>
      <c r="G8" s="80">
        <v>16</v>
      </c>
      <c r="H8" s="80">
        <v>24</v>
      </c>
      <c r="I8" s="80">
        <v>2</v>
      </c>
      <c r="J8" s="80">
        <f>SUM(K8:L8)</f>
        <v>30</v>
      </c>
      <c r="K8" s="80">
        <v>11</v>
      </c>
      <c r="L8" s="80">
        <v>19</v>
      </c>
      <c r="M8" s="80">
        <v>1</v>
      </c>
      <c r="N8" s="80">
        <f>SUM(O8:P8)</f>
        <v>16</v>
      </c>
      <c r="O8" s="80">
        <v>7</v>
      </c>
      <c r="P8" s="80">
        <v>9</v>
      </c>
    </row>
    <row r="9" spans="1:16" s="82" customFormat="1" ht="15.75" customHeight="1">
      <c r="A9" s="370"/>
      <c r="B9" s="371"/>
      <c r="C9" s="67">
        <v>5</v>
      </c>
      <c r="D9" s="67" t="s">
        <v>386</v>
      </c>
      <c r="E9" s="80">
        <v>2</v>
      </c>
      <c r="F9" s="80">
        <f>SUM(G9:H9)</f>
        <v>5</v>
      </c>
      <c r="G9" s="80">
        <v>2</v>
      </c>
      <c r="H9" s="80">
        <v>3</v>
      </c>
      <c r="I9" s="80">
        <v>1</v>
      </c>
      <c r="J9" s="80">
        <f>SUM(K9:L9)</f>
        <v>7</v>
      </c>
      <c r="K9" s="80">
        <v>5</v>
      </c>
      <c r="L9" s="80">
        <v>2</v>
      </c>
      <c r="M9" s="80">
        <v>1</v>
      </c>
      <c r="N9" s="80">
        <f>SUM(O9:P9)</f>
        <v>5</v>
      </c>
      <c r="O9" s="80">
        <v>1</v>
      </c>
      <c r="P9" s="80">
        <v>4</v>
      </c>
    </row>
    <row r="10" spans="1:16" s="82" customFormat="1" ht="15.75" customHeight="1">
      <c r="A10" s="370"/>
      <c r="B10" s="371"/>
      <c r="C10" s="67">
        <v>6</v>
      </c>
      <c r="D10" s="67" t="s">
        <v>459</v>
      </c>
      <c r="E10" s="80">
        <v>4</v>
      </c>
      <c r="F10" s="80">
        <f>SUM(G10:H10)</f>
        <v>22</v>
      </c>
      <c r="G10" s="80">
        <v>8</v>
      </c>
      <c r="H10" s="80">
        <v>14</v>
      </c>
      <c r="I10" s="80">
        <v>1</v>
      </c>
      <c r="J10" s="80">
        <f>SUM(K10:L10)</f>
        <v>7</v>
      </c>
      <c r="K10" s="80">
        <v>4</v>
      </c>
      <c r="L10" s="80">
        <v>3</v>
      </c>
      <c r="M10" s="80">
        <v>1</v>
      </c>
      <c r="N10" s="80">
        <f>SUM(O10:P10)</f>
        <v>12</v>
      </c>
      <c r="O10" s="80">
        <v>5</v>
      </c>
      <c r="P10" s="80">
        <v>7</v>
      </c>
    </row>
    <row r="11" spans="1:16" s="82" customFormat="1" ht="15.75" customHeight="1">
      <c r="A11" s="370"/>
      <c r="B11" s="371"/>
      <c r="C11" s="68">
        <v>7</v>
      </c>
      <c r="D11" s="68" t="s">
        <v>321</v>
      </c>
      <c r="E11" s="80">
        <v>3</v>
      </c>
      <c r="F11" s="80">
        <f>SUM(G11:H11)</f>
        <v>32</v>
      </c>
      <c r="G11" s="80">
        <v>20</v>
      </c>
      <c r="H11" s="80">
        <v>12</v>
      </c>
      <c r="I11" s="80">
        <v>0</v>
      </c>
      <c r="J11" s="80">
        <f>SUM(K11:L11)</f>
        <v>8</v>
      </c>
      <c r="K11" s="80">
        <v>7</v>
      </c>
      <c r="L11" s="80">
        <v>1</v>
      </c>
      <c r="M11" s="80">
        <v>1</v>
      </c>
      <c r="N11" s="80">
        <f>SUM(O11:P11)</f>
        <v>11</v>
      </c>
      <c r="O11" s="80">
        <v>6</v>
      </c>
      <c r="P11" s="80">
        <v>5</v>
      </c>
    </row>
    <row r="12" spans="1:16" s="82" customFormat="1" ht="15.75" customHeight="1">
      <c r="A12" s="370"/>
      <c r="B12" s="371"/>
      <c r="C12" s="366" t="s">
        <v>692</v>
      </c>
      <c r="D12" s="367"/>
      <c r="E12" s="66">
        <f>SUM(E5:E11)</f>
        <v>30</v>
      </c>
      <c r="F12" s="66">
        <f>SUM(F5:F11)</f>
        <v>176</v>
      </c>
      <c r="G12" s="66">
        <f>SUM(G5:G11)</f>
        <v>79</v>
      </c>
      <c r="H12" s="66">
        <f>SUM(H5:H11)</f>
        <v>97</v>
      </c>
      <c r="I12" s="66">
        <f>SUM(I5:I11)</f>
        <v>9</v>
      </c>
      <c r="J12" s="66">
        <f>SUM(J5:J11)</f>
        <v>71</v>
      </c>
      <c r="K12" s="66">
        <f>SUM(K5:K11)</f>
        <v>34</v>
      </c>
      <c r="L12" s="66">
        <f>SUM(L5:L11)</f>
        <v>37</v>
      </c>
      <c r="M12" s="66">
        <f>SUM(M5:M11)</f>
        <v>7</v>
      </c>
      <c r="N12" s="66">
        <f>SUM(N5:N11)</f>
        <v>73</v>
      </c>
      <c r="O12" s="66">
        <f>SUM(O5:O11)</f>
        <v>36</v>
      </c>
      <c r="P12" s="66">
        <f>SUM(P5:P11)</f>
        <v>37</v>
      </c>
    </row>
    <row r="13" spans="1:16" s="82" customFormat="1" ht="15.75" customHeight="1">
      <c r="A13" s="370"/>
      <c r="B13" s="371" t="s">
        <v>358</v>
      </c>
      <c r="C13" s="72">
        <v>8</v>
      </c>
      <c r="D13" s="72" t="s">
        <v>389</v>
      </c>
      <c r="E13" s="80">
        <v>1</v>
      </c>
      <c r="F13" s="80">
        <f>SUM(G13:H13)</f>
        <v>0</v>
      </c>
      <c r="G13" s="80">
        <v>0</v>
      </c>
      <c r="H13" s="80">
        <v>0</v>
      </c>
      <c r="I13" s="80">
        <v>2</v>
      </c>
      <c r="J13" s="80">
        <f>SUM(K13:L13)</f>
        <v>4</v>
      </c>
      <c r="K13" s="80">
        <v>2</v>
      </c>
      <c r="L13" s="80">
        <v>2</v>
      </c>
      <c r="M13" s="80">
        <v>0</v>
      </c>
      <c r="N13" s="80">
        <f>SUM(O13:P13)</f>
        <v>0</v>
      </c>
      <c r="O13" s="80">
        <v>0</v>
      </c>
      <c r="P13" s="80">
        <v>0</v>
      </c>
    </row>
    <row r="14" spans="1:16" s="82" customFormat="1" ht="15.75" customHeight="1">
      <c r="A14" s="370"/>
      <c r="B14" s="371"/>
      <c r="C14" s="67">
        <v>9</v>
      </c>
      <c r="D14" s="67" t="s">
        <v>365</v>
      </c>
      <c r="E14" s="80">
        <v>1</v>
      </c>
      <c r="F14" s="80">
        <f>SUM(G14:H14)</f>
        <v>9</v>
      </c>
      <c r="G14" s="80">
        <v>5</v>
      </c>
      <c r="H14" s="80">
        <v>4</v>
      </c>
      <c r="I14" s="80">
        <v>1</v>
      </c>
      <c r="J14" s="80">
        <f>SUM(K14:L14)</f>
        <v>5</v>
      </c>
      <c r="K14" s="80">
        <v>3</v>
      </c>
      <c r="L14" s="80">
        <v>2</v>
      </c>
      <c r="M14" s="80">
        <v>1</v>
      </c>
      <c r="N14" s="80">
        <f>SUM(O14:P14)</f>
        <v>6</v>
      </c>
      <c r="O14" s="80">
        <v>3</v>
      </c>
      <c r="P14" s="80">
        <v>3</v>
      </c>
    </row>
    <row r="15" spans="1:16" s="82" customFormat="1" ht="15.75" customHeight="1">
      <c r="A15" s="370"/>
      <c r="B15" s="371"/>
      <c r="C15" s="67">
        <v>10</v>
      </c>
      <c r="D15" s="67" t="s">
        <v>399</v>
      </c>
      <c r="E15" s="80">
        <v>3</v>
      </c>
      <c r="F15" s="80">
        <f>SUM(G15:H15)</f>
        <v>25</v>
      </c>
      <c r="G15" s="80">
        <v>10</v>
      </c>
      <c r="H15" s="80">
        <v>15</v>
      </c>
      <c r="I15" s="80">
        <v>2</v>
      </c>
      <c r="J15" s="80">
        <f>SUM(K15:L15)</f>
        <v>14</v>
      </c>
      <c r="K15" s="80">
        <v>4</v>
      </c>
      <c r="L15" s="80">
        <v>10</v>
      </c>
      <c r="M15" s="80">
        <v>2</v>
      </c>
      <c r="N15" s="80">
        <f>SUM(O15:P15)</f>
        <v>11</v>
      </c>
      <c r="O15" s="80">
        <v>3</v>
      </c>
      <c r="P15" s="80">
        <v>8</v>
      </c>
    </row>
    <row r="16" spans="1:16" s="82" customFormat="1" ht="15.75" customHeight="1">
      <c r="A16" s="370"/>
      <c r="B16" s="371"/>
      <c r="C16" s="67">
        <v>11</v>
      </c>
      <c r="D16" s="67" t="s">
        <v>346</v>
      </c>
      <c r="E16" s="80">
        <v>5</v>
      </c>
      <c r="F16" s="80">
        <f>SUM(G16:H16)</f>
        <v>37</v>
      </c>
      <c r="G16" s="80">
        <v>12</v>
      </c>
      <c r="H16" s="80">
        <v>25</v>
      </c>
      <c r="I16" s="80">
        <v>2</v>
      </c>
      <c r="J16" s="80">
        <f>SUM(K16:L16)</f>
        <v>13</v>
      </c>
      <c r="K16" s="80">
        <v>7</v>
      </c>
      <c r="L16" s="80">
        <v>6</v>
      </c>
      <c r="M16" s="80">
        <v>1</v>
      </c>
      <c r="N16" s="80">
        <f>SUM(O16:P16)</f>
        <v>9</v>
      </c>
      <c r="O16" s="80">
        <v>5</v>
      </c>
      <c r="P16" s="80">
        <v>4</v>
      </c>
    </row>
    <row r="17" spans="1:16" s="82" customFormat="1" ht="15.75" customHeight="1">
      <c r="A17" s="370"/>
      <c r="B17" s="371"/>
      <c r="C17" s="67">
        <v>12</v>
      </c>
      <c r="D17" s="68" t="s">
        <v>490</v>
      </c>
      <c r="E17" s="80">
        <v>4</v>
      </c>
      <c r="F17" s="80">
        <f>SUM(G17:H17)</f>
        <v>98</v>
      </c>
      <c r="G17" s="80">
        <v>55</v>
      </c>
      <c r="H17" s="80">
        <v>43</v>
      </c>
      <c r="I17" s="80">
        <v>1</v>
      </c>
      <c r="J17" s="80">
        <f>SUM(K17:L17)</f>
        <v>57</v>
      </c>
      <c r="K17" s="80">
        <v>32</v>
      </c>
      <c r="L17" s="80">
        <v>25</v>
      </c>
      <c r="M17" s="80">
        <v>0</v>
      </c>
      <c r="N17" s="80">
        <f>SUM(O17:P17)</f>
        <v>89</v>
      </c>
      <c r="O17" s="80">
        <v>47</v>
      </c>
      <c r="P17" s="80">
        <v>42</v>
      </c>
    </row>
    <row r="18" spans="1:16" s="82" customFormat="1" ht="15.75" customHeight="1">
      <c r="A18" s="370"/>
      <c r="B18" s="371"/>
      <c r="C18" s="68">
        <v>13</v>
      </c>
      <c r="D18" s="67" t="s">
        <v>498</v>
      </c>
      <c r="E18" s="80">
        <v>2</v>
      </c>
      <c r="F18" s="80">
        <f>SUM(G18:H18)</f>
        <v>6</v>
      </c>
      <c r="G18" s="80">
        <v>3</v>
      </c>
      <c r="H18" s="80">
        <v>3</v>
      </c>
      <c r="I18" s="80">
        <v>1</v>
      </c>
      <c r="J18" s="80">
        <f>SUM(K18:L18)</f>
        <v>10</v>
      </c>
      <c r="K18" s="80">
        <v>4</v>
      </c>
      <c r="L18" s="80">
        <v>6</v>
      </c>
      <c r="M18" s="80">
        <v>1</v>
      </c>
      <c r="N18" s="80">
        <f>SUM(O18:P18)</f>
        <v>9</v>
      </c>
      <c r="O18" s="80">
        <v>3</v>
      </c>
      <c r="P18" s="80">
        <v>6</v>
      </c>
    </row>
    <row r="19" spans="1:16" s="82" customFormat="1" ht="15.75" customHeight="1">
      <c r="A19" s="370"/>
      <c r="B19" s="371"/>
      <c r="C19" s="366" t="s">
        <v>692</v>
      </c>
      <c r="D19" s="367"/>
      <c r="E19" s="66">
        <f>SUM(E13:E18)</f>
        <v>16</v>
      </c>
      <c r="F19" s="66">
        <f>SUM(F13:F18)</f>
        <v>175</v>
      </c>
      <c r="G19" s="66">
        <f>SUM(G13:G18)</f>
        <v>85</v>
      </c>
      <c r="H19" s="66">
        <f>SUM(H13:H18)</f>
        <v>90</v>
      </c>
      <c r="I19" s="66">
        <f>SUM(I13:I18)</f>
        <v>9</v>
      </c>
      <c r="J19" s="66">
        <f>SUM(J13:J18)</f>
        <v>103</v>
      </c>
      <c r="K19" s="66">
        <f>SUM(K13:K18)</f>
        <v>52</v>
      </c>
      <c r="L19" s="66">
        <f>SUM(L13:L18)</f>
        <v>51</v>
      </c>
      <c r="M19" s="66">
        <f>SUM(M13:M18)</f>
        <v>5</v>
      </c>
      <c r="N19" s="66">
        <f>SUM(N13:N18)</f>
        <v>124</v>
      </c>
      <c r="O19" s="66">
        <f>SUM(O13:O18)</f>
        <v>61</v>
      </c>
      <c r="P19" s="66">
        <f>SUM(P13:P18)</f>
        <v>63</v>
      </c>
    </row>
    <row r="20" spans="1:16" s="82" customFormat="1" ht="15.75" customHeight="1">
      <c r="A20" s="370"/>
      <c r="B20" s="371" t="s">
        <v>341</v>
      </c>
      <c r="C20" s="72">
        <v>14</v>
      </c>
      <c r="D20" s="72" t="s">
        <v>502</v>
      </c>
      <c r="E20" s="80">
        <v>6</v>
      </c>
      <c r="F20" s="80">
        <f>SUM(G20:H20)</f>
        <v>36</v>
      </c>
      <c r="G20" s="80">
        <v>18</v>
      </c>
      <c r="H20" s="80">
        <v>18</v>
      </c>
      <c r="I20" s="80">
        <v>1</v>
      </c>
      <c r="J20" s="80">
        <f>SUM(K20:L20)</f>
        <v>4</v>
      </c>
      <c r="K20" s="80">
        <v>3</v>
      </c>
      <c r="L20" s="80">
        <v>1</v>
      </c>
      <c r="M20" s="80">
        <v>1</v>
      </c>
      <c r="N20" s="80">
        <f>SUM(O20:P20)</f>
        <v>12</v>
      </c>
      <c r="O20" s="80">
        <v>6</v>
      </c>
      <c r="P20" s="80">
        <v>6</v>
      </c>
    </row>
    <row r="21" spans="1:16" s="82" customFormat="1" ht="15.75" customHeight="1">
      <c r="A21" s="370"/>
      <c r="B21" s="371"/>
      <c r="C21" s="67">
        <v>15</v>
      </c>
      <c r="D21" s="67" t="s">
        <v>461</v>
      </c>
      <c r="E21" s="80"/>
      <c r="F21" s="80">
        <v>0</v>
      </c>
      <c r="G21" s="80"/>
      <c r="H21" s="80"/>
      <c r="I21" s="80"/>
      <c r="J21" s="80">
        <f>SUM(K21:L21)</f>
        <v>0</v>
      </c>
      <c r="K21" s="80"/>
      <c r="L21" s="80">
        <v>0</v>
      </c>
      <c r="M21" s="80">
        <v>0</v>
      </c>
      <c r="N21" s="80">
        <f>SUM(O21:P21)</f>
        <v>0</v>
      </c>
      <c r="O21" s="80"/>
      <c r="P21" s="80">
        <v>0</v>
      </c>
    </row>
    <row r="22" spans="1:16" s="82" customFormat="1" ht="15.75" customHeight="1">
      <c r="A22" s="370"/>
      <c r="B22" s="371"/>
      <c r="C22" s="67">
        <v>16</v>
      </c>
      <c r="D22" s="67" t="s">
        <v>504</v>
      </c>
      <c r="E22" s="80">
        <v>3</v>
      </c>
      <c r="F22" s="80">
        <f>SUM(G22:H22)</f>
        <v>14</v>
      </c>
      <c r="G22" s="80">
        <v>10</v>
      </c>
      <c r="H22" s="80">
        <v>4</v>
      </c>
      <c r="I22" s="80">
        <v>1</v>
      </c>
      <c r="J22" s="80">
        <f>SUM(K22:L22)</f>
        <v>3</v>
      </c>
      <c r="K22" s="80">
        <v>2</v>
      </c>
      <c r="L22" s="80">
        <v>1</v>
      </c>
      <c r="M22" s="80">
        <v>0</v>
      </c>
      <c r="N22" s="80">
        <f>SUM(O22:P22)</f>
        <v>3</v>
      </c>
      <c r="O22" s="80">
        <v>0</v>
      </c>
      <c r="P22" s="80">
        <v>3</v>
      </c>
    </row>
    <row r="23" spans="1:16" s="82" customFormat="1" ht="15.75" customHeight="1">
      <c r="A23" s="370"/>
      <c r="B23" s="371"/>
      <c r="C23" s="67">
        <v>17</v>
      </c>
      <c r="D23" s="67" t="s">
        <v>471</v>
      </c>
      <c r="E23" s="80">
        <v>2</v>
      </c>
      <c r="F23" s="80">
        <f>SUM(G23:H23)</f>
        <v>14</v>
      </c>
      <c r="G23" s="80">
        <v>9</v>
      </c>
      <c r="H23" s="80">
        <v>5</v>
      </c>
      <c r="I23" s="80">
        <v>1</v>
      </c>
      <c r="J23" s="80">
        <f>SUM(K23:L23)</f>
        <v>12</v>
      </c>
      <c r="K23" s="80">
        <v>6</v>
      </c>
      <c r="L23" s="80">
        <v>6</v>
      </c>
      <c r="M23" s="80">
        <v>2</v>
      </c>
      <c r="N23" s="80">
        <f>SUM(O23:P23)</f>
        <v>16</v>
      </c>
      <c r="O23" s="80">
        <v>4</v>
      </c>
      <c r="P23" s="80">
        <v>12</v>
      </c>
    </row>
    <row r="24" spans="1:16" s="82" customFormat="1" ht="15.75" customHeight="1">
      <c r="A24" s="370"/>
      <c r="B24" s="371"/>
      <c r="C24" s="67">
        <v>18</v>
      </c>
      <c r="D24" s="67" t="s">
        <v>472</v>
      </c>
      <c r="E24" s="80">
        <v>0</v>
      </c>
      <c r="F24" s="80">
        <f>SUM(G24:H24)</f>
        <v>21</v>
      </c>
      <c r="G24" s="80">
        <v>11</v>
      </c>
      <c r="H24" s="80">
        <v>10</v>
      </c>
      <c r="I24" s="215">
        <v>2</v>
      </c>
      <c r="J24" s="80">
        <f>SUM(K24:L24)</f>
        <v>7</v>
      </c>
      <c r="K24" s="80">
        <v>3</v>
      </c>
      <c r="L24" s="80">
        <v>4</v>
      </c>
      <c r="M24" s="80">
        <v>1</v>
      </c>
      <c r="N24" s="80">
        <f>SUM(O24:P24)</f>
        <v>10</v>
      </c>
      <c r="O24" s="80">
        <v>5</v>
      </c>
      <c r="P24" s="80">
        <v>5</v>
      </c>
    </row>
    <row r="25" spans="1:16" s="82" customFormat="1" ht="15.75" customHeight="1">
      <c r="A25" s="370"/>
      <c r="B25" s="371"/>
      <c r="C25" s="67">
        <v>19</v>
      </c>
      <c r="D25" s="67" t="s">
        <v>479</v>
      </c>
      <c r="E25" s="80">
        <v>0</v>
      </c>
      <c r="F25" s="80">
        <f>SUM(G25:H25)</f>
        <v>0</v>
      </c>
      <c r="G25" s="80">
        <v>0</v>
      </c>
      <c r="H25" s="80">
        <v>0</v>
      </c>
      <c r="I25" s="80">
        <v>1</v>
      </c>
      <c r="J25" s="80">
        <f>SUM(K25:L25)</f>
        <v>15</v>
      </c>
      <c r="K25" s="80">
        <v>5</v>
      </c>
      <c r="L25" s="80">
        <v>10</v>
      </c>
      <c r="M25" s="80">
        <v>2</v>
      </c>
      <c r="N25" s="80">
        <f>SUM(O25:P25)</f>
        <v>22</v>
      </c>
      <c r="O25" s="80">
        <v>9</v>
      </c>
      <c r="P25" s="80">
        <v>13</v>
      </c>
    </row>
    <row r="26" spans="1:16" s="82" customFormat="1" ht="15.75" customHeight="1">
      <c r="A26" s="370"/>
      <c r="B26" s="371"/>
      <c r="C26" s="366" t="s">
        <v>692</v>
      </c>
      <c r="D26" s="367"/>
      <c r="E26" s="66">
        <f>SUM(E20:E25)</f>
        <v>11</v>
      </c>
      <c r="F26" s="66">
        <f>SUM(F20:F25)</f>
        <v>85</v>
      </c>
      <c r="G26" s="66">
        <f>SUM(G20:G25)</f>
        <v>48</v>
      </c>
      <c r="H26" s="66">
        <f>SUM(H20:H25)</f>
        <v>37</v>
      </c>
      <c r="I26" s="66">
        <f>SUM(I20:I25)</f>
        <v>6</v>
      </c>
      <c r="J26" s="66">
        <f>SUM(J20:J25)</f>
        <v>41</v>
      </c>
      <c r="K26" s="66">
        <f>SUM(K20:K25)</f>
        <v>19</v>
      </c>
      <c r="L26" s="66">
        <f>SUM(L20:L25)</f>
        <v>22</v>
      </c>
      <c r="M26" s="66">
        <f>SUM(M20:M25)</f>
        <v>6</v>
      </c>
      <c r="N26" s="66">
        <f>SUM(N20:N25)</f>
        <v>63</v>
      </c>
      <c r="O26" s="66">
        <f>SUM(O20:O25)</f>
        <v>24</v>
      </c>
      <c r="P26" s="66">
        <f>SUM(P20:P25)</f>
        <v>39</v>
      </c>
    </row>
    <row r="27" spans="1:16" s="82" customFormat="1" ht="15.75" customHeight="1">
      <c r="A27" s="370"/>
      <c r="B27" s="368" t="s">
        <v>486</v>
      </c>
      <c r="C27" s="368"/>
      <c r="D27" s="369"/>
      <c r="E27" s="66">
        <f>E26+E19+E12</f>
        <v>57</v>
      </c>
      <c r="F27" s="66">
        <f>F26+F19+F12</f>
        <v>436</v>
      </c>
      <c r="G27" s="66">
        <f>G26+G19+G12</f>
        <v>212</v>
      </c>
      <c r="H27" s="66">
        <f>H26+H19+H12</f>
        <v>224</v>
      </c>
      <c r="I27" s="66">
        <f>I26+I19+I12</f>
        <v>24</v>
      </c>
      <c r="J27" s="66">
        <f>J26+J19+J12</f>
        <v>215</v>
      </c>
      <c r="K27" s="66">
        <f>K26+K19+K12</f>
        <v>105</v>
      </c>
      <c r="L27" s="66">
        <f>L26+L19+L12</f>
        <v>110</v>
      </c>
      <c r="M27" s="66">
        <f>M26+M19+M12</f>
        <v>18</v>
      </c>
      <c r="N27" s="66">
        <f>N26+N19+N12</f>
        <v>260</v>
      </c>
      <c r="O27" s="66">
        <f>O26+O19+O12</f>
        <v>121</v>
      </c>
      <c r="P27" s="66">
        <f>P26+P19+P12</f>
        <v>139</v>
      </c>
    </row>
    <row r="28" spans="1:16" s="82" customFormat="1" ht="15.75" customHeight="1">
      <c r="A28" s="370" t="s">
        <v>753</v>
      </c>
      <c r="B28" s="371" t="s">
        <v>381</v>
      </c>
      <c r="C28" s="67">
        <v>20</v>
      </c>
      <c r="D28" s="67" t="s">
        <v>351</v>
      </c>
      <c r="E28" s="80">
        <v>8</v>
      </c>
      <c r="F28" s="80">
        <f>SUM(G28:H28)</f>
        <v>52</v>
      </c>
      <c r="G28" s="80">
        <v>27</v>
      </c>
      <c r="H28" s="80">
        <v>25</v>
      </c>
      <c r="I28" s="80">
        <v>4</v>
      </c>
      <c r="J28" s="80">
        <f>SUM(K28:L28)</f>
        <v>23</v>
      </c>
      <c r="K28" s="80">
        <v>11</v>
      </c>
      <c r="L28" s="80">
        <v>12</v>
      </c>
      <c r="M28" s="80">
        <v>2</v>
      </c>
      <c r="N28" s="80">
        <f>SUM(O28:P28)</f>
        <v>12</v>
      </c>
      <c r="O28" s="80">
        <v>4</v>
      </c>
      <c r="P28" s="80">
        <v>8</v>
      </c>
    </row>
    <row r="29" spans="1:16" s="82" customFormat="1" ht="15.75" customHeight="1">
      <c r="A29" s="370"/>
      <c r="B29" s="371"/>
      <c r="C29" s="67">
        <v>21</v>
      </c>
      <c r="D29" s="67" t="s">
        <v>387</v>
      </c>
      <c r="E29" s="80">
        <v>4</v>
      </c>
      <c r="F29" s="80">
        <f>SUM(G29:H29)</f>
        <v>66</v>
      </c>
      <c r="G29" s="80">
        <v>30</v>
      </c>
      <c r="H29" s="80">
        <v>36</v>
      </c>
      <c r="I29" s="80">
        <v>3</v>
      </c>
      <c r="J29" s="80">
        <f>SUM(K29:L29)</f>
        <v>32</v>
      </c>
      <c r="K29" s="80">
        <v>14</v>
      </c>
      <c r="L29" s="80">
        <v>18</v>
      </c>
      <c r="M29" s="80">
        <v>3</v>
      </c>
      <c r="N29" s="80">
        <f>SUM(O29:P29)</f>
        <v>4</v>
      </c>
      <c r="O29" s="80">
        <v>3</v>
      </c>
      <c r="P29" s="80">
        <v>1</v>
      </c>
    </row>
    <row r="30" spans="1:16" s="82" customFormat="1" ht="15.75" customHeight="1">
      <c r="A30" s="370"/>
      <c r="B30" s="371"/>
      <c r="C30" s="67">
        <v>22</v>
      </c>
      <c r="D30" s="67" t="s">
        <v>539</v>
      </c>
      <c r="E30" s="80">
        <v>8</v>
      </c>
      <c r="F30" s="80">
        <f>SUM(G30:H30)</f>
        <v>118</v>
      </c>
      <c r="G30" s="80">
        <v>69</v>
      </c>
      <c r="H30" s="80">
        <v>49</v>
      </c>
      <c r="I30" s="80">
        <v>7</v>
      </c>
      <c r="J30" s="80">
        <f>SUM(K30:L30)</f>
        <v>102</v>
      </c>
      <c r="K30" s="80">
        <v>52</v>
      </c>
      <c r="L30" s="80">
        <v>50</v>
      </c>
      <c r="M30" s="80">
        <v>3</v>
      </c>
      <c r="N30" s="80">
        <f>SUM(O30:P30)</f>
        <v>88</v>
      </c>
      <c r="O30" s="80">
        <v>38</v>
      </c>
      <c r="P30" s="80">
        <v>50</v>
      </c>
    </row>
    <row r="31" spans="1:16" s="82" customFormat="1" ht="15.75" customHeight="1">
      <c r="A31" s="370"/>
      <c r="B31" s="371"/>
      <c r="C31" s="67">
        <v>23</v>
      </c>
      <c r="D31" s="67" t="s">
        <v>496</v>
      </c>
      <c r="E31" s="80">
        <v>5</v>
      </c>
      <c r="F31" s="80">
        <f>SUM(G31:H31)</f>
        <v>31</v>
      </c>
      <c r="G31" s="80">
        <v>13</v>
      </c>
      <c r="H31" s="80">
        <v>18</v>
      </c>
      <c r="I31" s="80">
        <v>2</v>
      </c>
      <c r="J31" s="80">
        <f>SUM(K31:L31)</f>
        <v>3</v>
      </c>
      <c r="K31" s="80">
        <v>2</v>
      </c>
      <c r="L31" s="80">
        <v>1</v>
      </c>
      <c r="M31" s="80">
        <v>1</v>
      </c>
      <c r="N31" s="80">
        <f>SUM(O31:P31)</f>
        <v>1</v>
      </c>
      <c r="O31" s="80">
        <v>1</v>
      </c>
      <c r="P31" s="80">
        <v>0</v>
      </c>
    </row>
    <row r="32" spans="1:16" s="82" customFormat="1" ht="15.75" customHeight="1">
      <c r="A32" s="370"/>
      <c r="B32" s="371"/>
      <c r="C32" s="366" t="s">
        <v>692</v>
      </c>
      <c r="D32" s="367"/>
      <c r="E32" s="66">
        <f>SUM(E28:E31)</f>
        <v>25</v>
      </c>
      <c r="F32" s="66">
        <f>SUM(F28:F31)</f>
        <v>267</v>
      </c>
      <c r="G32" s="66">
        <f>SUM(G28:G31)</f>
        <v>139</v>
      </c>
      <c r="H32" s="66">
        <f>SUM(H28:H31)</f>
        <v>128</v>
      </c>
      <c r="I32" s="66">
        <f>SUM(I28:I31)</f>
        <v>16</v>
      </c>
      <c r="J32" s="66">
        <f>SUM(J28:J31)</f>
        <v>160</v>
      </c>
      <c r="K32" s="66">
        <f>SUM(K28:K31)</f>
        <v>79</v>
      </c>
      <c r="L32" s="66">
        <f>SUM(L28:L31)</f>
        <v>81</v>
      </c>
      <c r="M32" s="66">
        <f>SUM(M28:M31)</f>
        <v>9</v>
      </c>
      <c r="N32" s="66">
        <f>SUM(N28:N31)</f>
        <v>105</v>
      </c>
      <c r="O32" s="66">
        <f>SUM(O28:O31)</f>
        <v>46</v>
      </c>
      <c r="P32" s="66">
        <f>SUM(P28:P31)</f>
        <v>59</v>
      </c>
    </row>
    <row r="33" spans="1:16" s="82" customFormat="1" ht="15.75" customHeight="1">
      <c r="A33" s="370"/>
      <c r="B33" s="371" t="s">
        <v>358</v>
      </c>
      <c r="C33" s="67">
        <v>24</v>
      </c>
      <c r="D33" s="67" t="s">
        <v>314</v>
      </c>
      <c r="E33" s="80">
        <v>7</v>
      </c>
      <c r="F33" s="80">
        <f>SUM(G33:H33)</f>
        <v>61</v>
      </c>
      <c r="G33" s="80">
        <v>34</v>
      </c>
      <c r="H33" s="80">
        <v>27</v>
      </c>
      <c r="I33" s="80">
        <v>3</v>
      </c>
      <c r="J33" s="80">
        <f>SUM(K33:L33)</f>
        <v>20</v>
      </c>
      <c r="K33" s="80">
        <v>13</v>
      </c>
      <c r="L33" s="80">
        <v>7</v>
      </c>
      <c r="M33" s="80">
        <v>3</v>
      </c>
      <c r="N33" s="80">
        <f>SUM(O33:P33)</f>
        <v>20</v>
      </c>
      <c r="O33" s="80">
        <v>14</v>
      </c>
      <c r="P33" s="80">
        <v>6</v>
      </c>
    </row>
    <row r="34" spans="1:16" s="82" customFormat="1" ht="15.75" customHeight="1">
      <c r="A34" s="370"/>
      <c r="B34" s="371"/>
      <c r="C34" s="67">
        <v>25</v>
      </c>
      <c r="D34" s="67" t="s">
        <v>468</v>
      </c>
      <c r="E34" s="80">
        <v>11</v>
      </c>
      <c r="F34" s="80">
        <f>SUM(G34:H34)</f>
        <v>115</v>
      </c>
      <c r="G34" s="80">
        <v>46</v>
      </c>
      <c r="H34" s="80">
        <v>69</v>
      </c>
      <c r="I34" s="80">
        <v>3</v>
      </c>
      <c r="J34" s="80">
        <f>SUM(K34:L34)</f>
        <v>34</v>
      </c>
      <c r="K34" s="80">
        <v>18</v>
      </c>
      <c r="L34" s="80">
        <v>16</v>
      </c>
      <c r="M34" s="80">
        <v>3</v>
      </c>
      <c r="N34" s="80">
        <f>SUM(O34:P34)</f>
        <v>14</v>
      </c>
      <c r="O34" s="80">
        <v>9</v>
      </c>
      <c r="P34" s="80">
        <v>5</v>
      </c>
    </row>
    <row r="35" spans="1:16" s="82" customFormat="1" ht="15.75" customHeight="1">
      <c r="A35" s="370"/>
      <c r="B35" s="371"/>
      <c r="C35" s="67">
        <v>26</v>
      </c>
      <c r="D35" s="76" t="s">
        <v>362</v>
      </c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</row>
    <row r="36" spans="1:16" s="82" customFormat="1" ht="15.75" customHeight="1">
      <c r="A36" s="370"/>
      <c r="B36" s="371"/>
      <c r="C36" s="67">
        <v>27</v>
      </c>
      <c r="D36" s="67" t="s">
        <v>485</v>
      </c>
      <c r="E36" s="80">
        <v>8</v>
      </c>
      <c r="F36" s="80">
        <f>SUM(G36:H36)</f>
        <v>66</v>
      </c>
      <c r="G36" s="80">
        <v>36</v>
      </c>
      <c r="H36" s="80">
        <v>30</v>
      </c>
      <c r="I36" s="80">
        <v>2</v>
      </c>
      <c r="J36" s="80">
        <f>SUM(K36:L36)</f>
        <v>62</v>
      </c>
      <c r="K36" s="80">
        <v>30</v>
      </c>
      <c r="L36" s="80">
        <v>32</v>
      </c>
      <c r="M36" s="80">
        <v>1</v>
      </c>
      <c r="N36" s="80">
        <f>SUM(O36:P36)</f>
        <v>34</v>
      </c>
      <c r="O36" s="80">
        <v>16</v>
      </c>
      <c r="P36" s="80">
        <v>18</v>
      </c>
    </row>
    <row r="37" spans="1:16" s="82" customFormat="1" ht="15.75" customHeight="1">
      <c r="A37" s="370"/>
      <c r="B37" s="371"/>
      <c r="C37" s="67">
        <v>28</v>
      </c>
      <c r="D37" s="67" t="s">
        <v>371</v>
      </c>
      <c r="E37" s="80">
        <v>3</v>
      </c>
      <c r="F37" s="80">
        <f>SUM(G37:H37)</f>
        <v>17</v>
      </c>
      <c r="G37" s="80">
        <v>4</v>
      </c>
      <c r="H37" s="80">
        <v>13</v>
      </c>
      <c r="I37" s="80">
        <v>2</v>
      </c>
      <c r="J37" s="80">
        <f>SUM(K37:L37)</f>
        <v>17</v>
      </c>
      <c r="K37" s="80">
        <v>12</v>
      </c>
      <c r="L37" s="80">
        <v>5</v>
      </c>
      <c r="M37" s="80">
        <v>2</v>
      </c>
      <c r="N37" s="80">
        <f>SUM(O37:P37)</f>
        <v>7</v>
      </c>
      <c r="O37" s="80">
        <v>5</v>
      </c>
      <c r="P37" s="80">
        <v>2</v>
      </c>
    </row>
    <row r="38" spans="1:16" s="82" customFormat="1" ht="15.75" customHeight="1">
      <c r="A38" s="370"/>
      <c r="B38" s="371"/>
      <c r="C38" s="366" t="s">
        <v>692</v>
      </c>
      <c r="D38" s="367"/>
      <c r="E38" s="66">
        <f>SUM(E33:E37)</f>
        <v>29</v>
      </c>
      <c r="F38" s="66">
        <f>SUM(F33:F37)</f>
        <v>259</v>
      </c>
      <c r="G38" s="66">
        <f>SUM(G33:G37)</f>
        <v>120</v>
      </c>
      <c r="H38" s="66">
        <f>SUM(H33:H37)</f>
        <v>139</v>
      </c>
      <c r="I38" s="66">
        <f>SUM(I33:I37)</f>
        <v>10</v>
      </c>
      <c r="J38" s="66">
        <f>SUM(J33:J37)</f>
        <v>133</v>
      </c>
      <c r="K38" s="66">
        <f>SUM(K33:K37)</f>
        <v>73</v>
      </c>
      <c r="L38" s="66">
        <f>SUM(L33:L37)</f>
        <v>60</v>
      </c>
      <c r="M38" s="66">
        <f>SUM(M33:M37)</f>
        <v>9</v>
      </c>
      <c r="N38" s="66">
        <f>SUM(N33:N37)</f>
        <v>75</v>
      </c>
      <c r="O38" s="66">
        <f>SUM(O33:O37)</f>
        <v>44</v>
      </c>
      <c r="P38" s="66">
        <f>SUM(P33:P37)</f>
        <v>31</v>
      </c>
    </row>
    <row r="39" spans="1:16" s="82" customFormat="1" ht="15.75" customHeight="1">
      <c r="A39" s="370"/>
      <c r="B39" s="371" t="s">
        <v>341</v>
      </c>
      <c r="C39" s="67">
        <v>29</v>
      </c>
      <c r="D39" s="67" t="s">
        <v>391</v>
      </c>
      <c r="E39" s="80">
        <v>9</v>
      </c>
      <c r="F39" s="80">
        <f>SUM(G39:H39)</f>
        <v>50</v>
      </c>
      <c r="G39" s="80">
        <v>23</v>
      </c>
      <c r="H39" s="80">
        <v>27</v>
      </c>
      <c r="I39" s="80">
        <v>2</v>
      </c>
      <c r="J39" s="80">
        <f>SUM(K39:L39)</f>
        <v>15</v>
      </c>
      <c r="K39" s="80">
        <v>7</v>
      </c>
      <c r="L39" s="80">
        <v>8</v>
      </c>
      <c r="M39" s="80">
        <v>1</v>
      </c>
      <c r="N39" s="80">
        <f>SUM(O39:P39)</f>
        <v>4</v>
      </c>
      <c r="O39" s="80">
        <v>4</v>
      </c>
      <c r="P39" s="80">
        <v>0</v>
      </c>
    </row>
    <row r="40" spans="1:16" s="82" customFormat="1" ht="15.75" customHeight="1">
      <c r="A40" s="370"/>
      <c r="B40" s="371"/>
      <c r="C40" s="67">
        <v>30</v>
      </c>
      <c r="D40" s="67" t="s">
        <v>354</v>
      </c>
      <c r="E40" s="80">
        <v>8</v>
      </c>
      <c r="F40" s="80">
        <f>SUM(G40:H40)</f>
        <v>103</v>
      </c>
      <c r="G40" s="80">
        <v>52</v>
      </c>
      <c r="H40" s="80">
        <v>51</v>
      </c>
      <c r="I40" s="80">
        <v>6</v>
      </c>
      <c r="J40" s="80">
        <f>SUM(K40:L40)</f>
        <v>40</v>
      </c>
      <c r="K40" s="80">
        <v>20</v>
      </c>
      <c r="L40" s="80">
        <v>20</v>
      </c>
      <c r="M40" s="80">
        <v>3</v>
      </c>
      <c r="N40" s="80">
        <f>SUM(O40:P40)</f>
        <v>16</v>
      </c>
      <c r="O40" s="80">
        <v>10</v>
      </c>
      <c r="P40" s="80">
        <v>6</v>
      </c>
    </row>
    <row r="41" spans="1:16" s="82" customFormat="1" ht="15.75" customHeight="1">
      <c r="A41" s="370"/>
      <c r="B41" s="371"/>
      <c r="C41" s="67">
        <v>31</v>
      </c>
      <c r="D41" s="67" t="s">
        <v>406</v>
      </c>
      <c r="E41" s="80">
        <v>10</v>
      </c>
      <c r="F41" s="80">
        <f>SUM(G41:H41)</f>
        <v>38</v>
      </c>
      <c r="G41" s="80">
        <v>19</v>
      </c>
      <c r="H41" s="80">
        <v>19</v>
      </c>
      <c r="I41" s="80">
        <v>2</v>
      </c>
      <c r="J41" s="80">
        <f>SUM(K41:L41)</f>
        <v>19</v>
      </c>
      <c r="K41" s="80">
        <v>11</v>
      </c>
      <c r="L41" s="80">
        <v>8</v>
      </c>
      <c r="M41" s="80">
        <v>2</v>
      </c>
      <c r="N41" s="80">
        <f>SUM(O41:P41)</f>
        <v>14</v>
      </c>
      <c r="O41" s="80">
        <v>11</v>
      </c>
      <c r="P41" s="80">
        <v>3</v>
      </c>
    </row>
    <row r="42" spans="1:16" s="82" customFormat="1" ht="15.75" customHeight="1">
      <c r="A42" s="370"/>
      <c r="B42" s="371"/>
      <c r="C42" s="67">
        <v>32</v>
      </c>
      <c r="D42" s="67" t="s">
        <v>649</v>
      </c>
      <c r="E42" s="80">
        <v>8</v>
      </c>
      <c r="F42" s="80">
        <f>SUM(G42:H42)</f>
        <v>66</v>
      </c>
      <c r="G42" s="80">
        <v>32</v>
      </c>
      <c r="H42" s="80">
        <v>34</v>
      </c>
      <c r="I42" s="80">
        <v>2</v>
      </c>
      <c r="J42" s="80">
        <f>SUM(K42:L42)</f>
        <v>21</v>
      </c>
      <c r="K42" s="80">
        <v>11</v>
      </c>
      <c r="L42" s="80">
        <v>10</v>
      </c>
      <c r="M42" s="80">
        <v>2</v>
      </c>
      <c r="N42" s="80">
        <f>SUM(O42:P42)</f>
        <v>9</v>
      </c>
      <c r="O42" s="80">
        <v>3</v>
      </c>
      <c r="P42" s="80">
        <v>6</v>
      </c>
    </row>
    <row r="43" spans="1:16" s="82" customFormat="1" ht="15.75" customHeight="1">
      <c r="A43" s="370"/>
      <c r="B43" s="371"/>
      <c r="C43" s="67">
        <v>33</v>
      </c>
      <c r="D43" s="67" t="s">
        <v>339</v>
      </c>
      <c r="E43" s="80">
        <v>5</v>
      </c>
      <c r="F43" s="80">
        <f>SUM(G43:H43)</f>
        <v>21</v>
      </c>
      <c r="G43" s="80">
        <v>12</v>
      </c>
      <c r="H43" s="80">
        <v>9</v>
      </c>
      <c r="I43" s="80">
        <v>3</v>
      </c>
      <c r="J43" s="80">
        <f>SUM(K43:L43)</f>
        <v>9</v>
      </c>
      <c r="K43" s="80">
        <v>5</v>
      </c>
      <c r="L43" s="80">
        <v>4</v>
      </c>
      <c r="M43" s="80">
        <v>3</v>
      </c>
      <c r="N43" s="80">
        <f>SUM(O43:P43)</f>
        <v>13</v>
      </c>
      <c r="O43" s="80">
        <v>7</v>
      </c>
      <c r="P43" s="80">
        <v>6</v>
      </c>
    </row>
    <row r="44" spans="1:16" s="82" customFormat="1" ht="15.75" customHeight="1">
      <c r="A44" s="370"/>
      <c r="B44" s="371"/>
      <c r="C44" s="366" t="s">
        <v>692</v>
      </c>
      <c r="D44" s="367"/>
      <c r="E44" s="66">
        <f>SUM(E39:E43)</f>
        <v>40</v>
      </c>
      <c r="F44" s="66">
        <f>SUM(F39:F43)</f>
        <v>278</v>
      </c>
      <c r="G44" s="66">
        <f>SUM(G39:G43)</f>
        <v>138</v>
      </c>
      <c r="H44" s="66">
        <f>SUM(H39:H43)</f>
        <v>140</v>
      </c>
      <c r="I44" s="66">
        <f>SUM(I39:I43)</f>
        <v>15</v>
      </c>
      <c r="J44" s="66">
        <f>SUM(J39:J43)</f>
        <v>104</v>
      </c>
      <c r="K44" s="66">
        <f>SUM(K39:K43)</f>
        <v>54</v>
      </c>
      <c r="L44" s="66">
        <f>SUM(L39:L43)</f>
        <v>50</v>
      </c>
      <c r="M44" s="66">
        <f>SUM(M39:M43)</f>
        <v>11</v>
      </c>
      <c r="N44" s="66">
        <f>SUM(N39:N43)</f>
        <v>56</v>
      </c>
      <c r="O44" s="66">
        <f>SUM(O39:O43)</f>
        <v>35</v>
      </c>
      <c r="P44" s="66">
        <f>SUM(P39:P43)</f>
        <v>21</v>
      </c>
    </row>
    <row r="45" spans="1:16" s="82" customFormat="1" ht="15.75" customHeight="1">
      <c r="A45" s="370"/>
      <c r="B45" s="371" t="s">
        <v>396</v>
      </c>
      <c r="C45" s="67">
        <v>34</v>
      </c>
      <c r="D45" s="67" t="s">
        <v>634</v>
      </c>
      <c r="E45" s="80">
        <v>0</v>
      </c>
      <c r="F45" s="80">
        <f>SUM(G45:H45)</f>
        <v>0</v>
      </c>
      <c r="G45" s="80">
        <v>0</v>
      </c>
      <c r="H45" s="80"/>
      <c r="I45" s="80">
        <v>0</v>
      </c>
      <c r="J45" s="80">
        <f>SUM(K45:L45)</f>
        <v>0</v>
      </c>
      <c r="K45" s="80">
        <v>0</v>
      </c>
      <c r="L45" s="80">
        <v>0</v>
      </c>
      <c r="M45" s="80">
        <v>0</v>
      </c>
      <c r="N45" s="80">
        <v>0</v>
      </c>
      <c r="O45" s="80">
        <v>0</v>
      </c>
      <c r="P45" s="80">
        <v>0</v>
      </c>
    </row>
    <row r="46" spans="1:16" s="82" customFormat="1" ht="15.75" customHeight="1">
      <c r="A46" s="370"/>
      <c r="B46" s="371"/>
      <c r="C46" s="67">
        <v>35</v>
      </c>
      <c r="D46" s="67" t="s">
        <v>456</v>
      </c>
      <c r="E46" s="80">
        <v>0</v>
      </c>
      <c r="F46" s="80">
        <f>SUM(G46:H46)</f>
        <v>0</v>
      </c>
      <c r="G46" s="80">
        <v>0</v>
      </c>
      <c r="H46" s="80">
        <v>0</v>
      </c>
      <c r="I46" s="80">
        <v>0</v>
      </c>
      <c r="J46" s="80">
        <f>SUM(K46:L46)</f>
        <v>0</v>
      </c>
      <c r="K46" s="80">
        <v>0</v>
      </c>
      <c r="L46" s="80">
        <v>0</v>
      </c>
      <c r="M46" s="80">
        <v>0</v>
      </c>
      <c r="N46" s="80">
        <f>SUM(O46:P46)</f>
        <v>0</v>
      </c>
      <c r="O46" s="80">
        <v>0</v>
      </c>
      <c r="P46" s="80">
        <v>0</v>
      </c>
    </row>
    <row r="47" spans="1:16" s="82" customFormat="1" ht="15.75" customHeight="1">
      <c r="A47" s="370"/>
      <c r="B47" s="371"/>
      <c r="C47" s="67">
        <v>36</v>
      </c>
      <c r="D47" s="67" t="s">
        <v>481</v>
      </c>
      <c r="E47" s="80">
        <v>5</v>
      </c>
      <c r="F47" s="80">
        <f>SUM(G47:H47)</f>
        <v>21</v>
      </c>
      <c r="G47" s="80">
        <v>11</v>
      </c>
      <c r="H47" s="80">
        <v>10</v>
      </c>
      <c r="I47" s="80">
        <v>2</v>
      </c>
      <c r="J47" s="80">
        <f>SUM(K47:L47)</f>
        <v>10</v>
      </c>
      <c r="K47" s="80">
        <v>6</v>
      </c>
      <c r="L47" s="80">
        <v>4</v>
      </c>
      <c r="M47" s="80">
        <v>0</v>
      </c>
      <c r="N47" s="80">
        <f>SUM(O47:P47)</f>
        <v>9</v>
      </c>
      <c r="O47" s="80">
        <v>5</v>
      </c>
      <c r="P47" s="80">
        <v>4</v>
      </c>
    </row>
    <row r="48" spans="1:16" s="82" customFormat="1" ht="15.75" customHeight="1">
      <c r="A48" s="370"/>
      <c r="B48" s="371"/>
      <c r="C48" s="67">
        <v>37</v>
      </c>
      <c r="D48" s="67" t="s">
        <v>463</v>
      </c>
      <c r="E48" s="80">
        <v>4</v>
      </c>
      <c r="F48" s="80">
        <f>SUM(G48:H48)</f>
        <v>28</v>
      </c>
      <c r="G48" s="80">
        <v>13</v>
      </c>
      <c r="H48" s="80">
        <v>15</v>
      </c>
      <c r="I48" s="80">
        <v>3</v>
      </c>
      <c r="J48" s="80">
        <f>SUM(K48:L48)</f>
        <v>8</v>
      </c>
      <c r="K48" s="80">
        <v>4</v>
      </c>
      <c r="L48" s="80">
        <v>4</v>
      </c>
      <c r="M48" s="80">
        <v>2</v>
      </c>
      <c r="N48" s="80">
        <f>SUM(O48:P48)</f>
        <v>11</v>
      </c>
      <c r="O48" s="80">
        <v>6</v>
      </c>
      <c r="P48" s="80">
        <v>5</v>
      </c>
    </row>
    <row r="49" spans="1:16" s="82" customFormat="1" ht="15.75" customHeight="1">
      <c r="A49" s="370"/>
      <c r="B49" s="371"/>
      <c r="C49" s="67">
        <v>38</v>
      </c>
      <c r="D49" s="67" t="s">
        <v>531</v>
      </c>
      <c r="E49" s="80"/>
      <c r="F49" s="80">
        <f>SUM(G49:H49)</f>
        <v>0</v>
      </c>
      <c r="G49" s="80"/>
      <c r="H49" s="80"/>
      <c r="I49" s="80"/>
      <c r="J49" s="80">
        <f>SUM(K49:L49)</f>
        <v>0</v>
      </c>
      <c r="K49" s="80"/>
      <c r="L49" s="80"/>
      <c r="M49" s="80"/>
      <c r="N49" s="80">
        <f>SUM(O49:P49)</f>
        <v>0</v>
      </c>
      <c r="O49" s="80"/>
      <c r="P49" s="80"/>
    </row>
    <row r="50" spans="1:16" s="82" customFormat="1" ht="15.75" customHeight="1">
      <c r="A50" s="370"/>
      <c r="B50" s="371"/>
      <c r="C50" s="366" t="s">
        <v>692</v>
      </c>
      <c r="D50" s="367"/>
      <c r="E50" s="66">
        <f>SUM(E45:E49)</f>
        <v>9</v>
      </c>
      <c r="F50" s="66">
        <f>SUM(F45:F49)</f>
        <v>49</v>
      </c>
      <c r="G50" s="66">
        <f>SUM(G45:G49)</f>
        <v>24</v>
      </c>
      <c r="H50" s="66">
        <f>SUM(H45:H49)</f>
        <v>25</v>
      </c>
      <c r="I50" s="66">
        <f>SUM(I45:I49)</f>
        <v>5</v>
      </c>
      <c r="J50" s="66">
        <f>SUM(J45:J49)</f>
        <v>18</v>
      </c>
      <c r="K50" s="66">
        <f>SUM(K45:K49)</f>
        <v>10</v>
      </c>
      <c r="L50" s="66">
        <f>SUM(L45:L49)</f>
        <v>8</v>
      </c>
      <c r="M50" s="66">
        <f>SUM(M45:M49)</f>
        <v>2</v>
      </c>
      <c r="N50" s="66">
        <f>SUM(N45:N49)</f>
        <v>20</v>
      </c>
      <c r="O50" s="66">
        <f>SUM(O45:O49)</f>
        <v>11</v>
      </c>
      <c r="P50" s="66">
        <f>SUM(P45:P49)</f>
        <v>9</v>
      </c>
    </row>
    <row r="51" spans="1:16" s="82" customFormat="1" ht="15.75" customHeight="1">
      <c r="A51" s="370"/>
      <c r="B51" s="368" t="s">
        <v>486</v>
      </c>
      <c r="C51" s="368"/>
      <c r="D51" s="369"/>
      <c r="E51" s="80">
        <f>E50+E44+E38+E32</f>
        <v>103</v>
      </c>
      <c r="F51" s="80">
        <f>F50+F44+F38+F32</f>
        <v>853</v>
      </c>
      <c r="G51" s="80">
        <f>G50+G44+G38+G32</f>
        <v>421</v>
      </c>
      <c r="H51" s="80">
        <f>H50+H44+H38+H32</f>
        <v>432</v>
      </c>
      <c r="I51" s="80">
        <f>I50+I44+I38+I32</f>
        <v>46</v>
      </c>
      <c r="J51" s="80">
        <f>J50+J44+J38+J32</f>
        <v>415</v>
      </c>
      <c r="K51" s="80">
        <f>K50+K44+K38+K32</f>
        <v>216</v>
      </c>
      <c r="L51" s="80">
        <f>L50+L44+L38+L32</f>
        <v>199</v>
      </c>
      <c r="M51" s="80">
        <f>M50+M44+M38+M32</f>
        <v>31</v>
      </c>
      <c r="N51" s="80">
        <f>N50+N44+N38+N32</f>
        <v>256</v>
      </c>
      <c r="O51" s="80">
        <f>O50+O44+O38+O32</f>
        <v>136</v>
      </c>
      <c r="P51" s="80">
        <f>P50+P44+P38+P32</f>
        <v>120</v>
      </c>
    </row>
    <row r="52" spans="1:16" s="82" customFormat="1" ht="15" customHeight="1">
      <c r="A52" s="370" t="s">
        <v>755</v>
      </c>
      <c r="B52" s="371" t="s">
        <v>381</v>
      </c>
      <c r="C52" s="67">
        <v>39</v>
      </c>
      <c r="D52" s="67" t="s">
        <v>323</v>
      </c>
      <c r="E52" s="80">
        <v>6</v>
      </c>
      <c r="F52" s="80">
        <f>SUM(G52:H52)</f>
        <v>40</v>
      </c>
      <c r="G52" s="80">
        <v>18</v>
      </c>
      <c r="H52" s="80">
        <v>22</v>
      </c>
      <c r="I52" s="80">
        <v>5</v>
      </c>
      <c r="J52" s="80">
        <f>SUM(K52:L52)</f>
        <v>16</v>
      </c>
      <c r="K52" s="80">
        <v>4</v>
      </c>
      <c r="L52" s="80">
        <v>12</v>
      </c>
      <c r="M52" s="80">
        <v>3</v>
      </c>
      <c r="N52" s="80">
        <f>SUM(O52:P52)</f>
        <v>19</v>
      </c>
      <c r="O52" s="80">
        <v>8</v>
      </c>
      <c r="P52" s="80">
        <v>11</v>
      </c>
    </row>
    <row r="53" spans="1:16" s="82" customFormat="1" ht="15.75" customHeight="1">
      <c r="A53" s="370"/>
      <c r="B53" s="371"/>
      <c r="C53" s="67">
        <v>40</v>
      </c>
      <c r="D53" s="67" t="s">
        <v>372</v>
      </c>
      <c r="E53" s="80">
        <v>5</v>
      </c>
      <c r="F53" s="80">
        <f>SUM(G53:H53)</f>
        <v>30</v>
      </c>
      <c r="G53" s="80">
        <v>12</v>
      </c>
      <c r="H53" s="80">
        <v>18</v>
      </c>
      <c r="I53" s="80">
        <v>2</v>
      </c>
      <c r="J53" s="80">
        <f>SUM(K53:L53)</f>
        <v>10</v>
      </c>
      <c r="K53" s="80">
        <v>3</v>
      </c>
      <c r="L53" s="80">
        <v>7</v>
      </c>
      <c r="M53" s="80">
        <v>1</v>
      </c>
      <c r="N53" s="80">
        <f>SUM(O53:P53)</f>
        <v>5</v>
      </c>
      <c r="O53" s="80">
        <v>2</v>
      </c>
      <c r="P53" s="80">
        <v>3</v>
      </c>
    </row>
    <row r="54" spans="1:16" s="82" customFormat="1" ht="15.75" customHeight="1">
      <c r="A54" s="370"/>
      <c r="B54" s="371"/>
      <c r="C54" s="67">
        <v>41</v>
      </c>
      <c r="D54" s="67" t="s">
        <v>376</v>
      </c>
      <c r="E54" s="80">
        <v>8</v>
      </c>
      <c r="F54" s="80">
        <f>SUM(G54:H54)</f>
        <v>86</v>
      </c>
      <c r="G54" s="80">
        <v>41</v>
      </c>
      <c r="H54" s="80">
        <v>45</v>
      </c>
      <c r="I54" s="80">
        <v>7</v>
      </c>
      <c r="J54" s="80">
        <f>SUM(K54:L54)</f>
        <v>36</v>
      </c>
      <c r="K54" s="80">
        <v>24</v>
      </c>
      <c r="L54" s="80">
        <v>12</v>
      </c>
      <c r="M54" s="80">
        <v>3</v>
      </c>
      <c r="N54" s="80">
        <f>SUM(O54:P54)</f>
        <v>31</v>
      </c>
      <c r="O54" s="80">
        <v>16</v>
      </c>
      <c r="P54" s="80">
        <v>15</v>
      </c>
    </row>
    <row r="55" spans="1:16" s="82" customFormat="1" ht="15.75" customHeight="1">
      <c r="A55" s="370"/>
      <c r="B55" s="371"/>
      <c r="C55" s="67">
        <v>42</v>
      </c>
      <c r="D55" s="67" t="s">
        <v>423</v>
      </c>
      <c r="E55" s="80">
        <v>4</v>
      </c>
      <c r="F55" s="80">
        <f>SUM(G55:H55)</f>
        <v>17</v>
      </c>
      <c r="G55" s="80">
        <v>5</v>
      </c>
      <c r="H55" s="80">
        <v>12</v>
      </c>
      <c r="I55" s="80">
        <v>0</v>
      </c>
      <c r="J55" s="80">
        <f>SUM(K55:L55)</f>
        <v>7</v>
      </c>
      <c r="K55" s="80">
        <v>4</v>
      </c>
      <c r="L55" s="80">
        <v>3</v>
      </c>
      <c r="M55" s="80">
        <v>3</v>
      </c>
      <c r="N55" s="80">
        <f>SUM(O55:P55)</f>
        <v>10</v>
      </c>
      <c r="O55" s="80">
        <v>5</v>
      </c>
      <c r="P55" s="80">
        <v>5</v>
      </c>
    </row>
    <row r="56" spans="1:16" s="82" customFormat="1" ht="15.75" customHeight="1">
      <c r="A56" s="370"/>
      <c r="B56" s="371"/>
      <c r="C56" s="67">
        <v>43</v>
      </c>
      <c r="D56" s="67" t="s">
        <v>374</v>
      </c>
      <c r="E56" s="80">
        <v>3</v>
      </c>
      <c r="F56" s="80">
        <f>SUM(G56:H56)</f>
        <v>45</v>
      </c>
      <c r="G56" s="80">
        <v>27</v>
      </c>
      <c r="H56" s="80">
        <v>18</v>
      </c>
      <c r="I56" s="80">
        <v>2</v>
      </c>
      <c r="J56" s="80">
        <f>SUM(K56:L56)</f>
        <v>13</v>
      </c>
      <c r="K56" s="80">
        <v>7</v>
      </c>
      <c r="L56" s="80">
        <v>6</v>
      </c>
      <c r="M56" s="80">
        <v>2</v>
      </c>
      <c r="N56" s="80">
        <f>SUM(O56:P56)</f>
        <v>13</v>
      </c>
      <c r="O56" s="80">
        <v>6</v>
      </c>
      <c r="P56" s="80">
        <v>7</v>
      </c>
    </row>
    <row r="57" spans="1:16" s="82" customFormat="1" ht="15.75" customHeight="1">
      <c r="A57" s="370"/>
      <c r="B57" s="371"/>
      <c r="C57" s="366" t="s">
        <v>692</v>
      </c>
      <c r="D57" s="375"/>
      <c r="E57" s="80">
        <f>SUM(E52:E56)</f>
        <v>26</v>
      </c>
      <c r="F57" s="80">
        <f>SUM(F52:F56)</f>
        <v>218</v>
      </c>
      <c r="G57" s="80">
        <f>SUM(G52:G56)</f>
        <v>103</v>
      </c>
      <c r="H57" s="80">
        <f>SUM(H52:H56)</f>
        <v>115</v>
      </c>
      <c r="I57" s="80">
        <f>SUM(I52:I56)</f>
        <v>16</v>
      </c>
      <c r="J57" s="80">
        <f>SUM(J52:J56)</f>
        <v>82</v>
      </c>
      <c r="K57" s="80">
        <f>SUM(K52:K56)</f>
        <v>42</v>
      </c>
      <c r="L57" s="80">
        <f>SUM(L52:L56)</f>
        <v>40</v>
      </c>
      <c r="M57" s="80">
        <f>SUM(M52:M56)</f>
        <v>12</v>
      </c>
      <c r="N57" s="80">
        <f>SUM(N52:N56)</f>
        <v>78</v>
      </c>
      <c r="O57" s="80">
        <f>SUM(O52:O56)</f>
        <v>37</v>
      </c>
      <c r="P57" s="80">
        <f>SUM(P52:P56)</f>
        <v>41</v>
      </c>
    </row>
    <row r="58" spans="1:16" s="82" customFormat="1" ht="15.75" customHeight="1">
      <c r="A58" s="370"/>
      <c r="B58" s="371" t="s">
        <v>358</v>
      </c>
      <c r="C58" s="67">
        <v>44</v>
      </c>
      <c r="D58" s="43" t="s">
        <v>347</v>
      </c>
      <c r="E58" s="80">
        <v>7</v>
      </c>
      <c r="F58" s="80">
        <f>SUM(G58:H58)</f>
        <v>30</v>
      </c>
      <c r="G58" s="80">
        <v>14</v>
      </c>
      <c r="H58" s="80">
        <v>16</v>
      </c>
      <c r="I58" s="80">
        <v>2</v>
      </c>
      <c r="J58" s="80">
        <f>SUM(K58:L58)</f>
        <v>13</v>
      </c>
      <c r="K58" s="80">
        <v>5</v>
      </c>
      <c r="L58" s="80">
        <v>8</v>
      </c>
      <c r="M58" s="80">
        <v>2</v>
      </c>
      <c r="N58" s="80">
        <f>SUM(O58:P58)</f>
        <v>8</v>
      </c>
      <c r="O58" s="80">
        <v>7</v>
      </c>
      <c r="P58" s="80">
        <v>1</v>
      </c>
    </row>
    <row r="59" spans="1:16" s="82" customFormat="1" ht="15.75" customHeight="1">
      <c r="A59" s="370"/>
      <c r="B59" s="371"/>
      <c r="C59" s="67">
        <v>45</v>
      </c>
      <c r="D59" s="67" t="s">
        <v>642</v>
      </c>
      <c r="E59" s="80">
        <v>11</v>
      </c>
      <c r="F59" s="80">
        <f>SUM(G59:H59)</f>
        <v>71</v>
      </c>
      <c r="G59" s="80">
        <v>33</v>
      </c>
      <c r="H59" s="80">
        <v>38</v>
      </c>
      <c r="I59" s="80">
        <v>3</v>
      </c>
      <c r="J59" s="80">
        <f>SUM(K59:L59)</f>
        <v>14</v>
      </c>
      <c r="K59" s="80">
        <v>6</v>
      </c>
      <c r="L59" s="80">
        <v>8</v>
      </c>
      <c r="M59" s="80">
        <v>2</v>
      </c>
      <c r="N59" s="80">
        <f>SUM(O59:P59)</f>
        <v>3</v>
      </c>
      <c r="O59" s="80">
        <v>1</v>
      </c>
      <c r="P59" s="80">
        <v>2</v>
      </c>
    </row>
    <row r="60" spans="1:16" s="82" customFormat="1" ht="15.75" customHeight="1">
      <c r="A60" s="370"/>
      <c r="B60" s="371"/>
      <c r="C60" s="67">
        <v>46</v>
      </c>
      <c r="D60" s="67" t="s">
        <v>449</v>
      </c>
      <c r="E60" s="80">
        <v>6</v>
      </c>
      <c r="F60" s="80">
        <f>SUM(G60:H60)</f>
        <v>38</v>
      </c>
      <c r="G60" s="80">
        <v>24</v>
      </c>
      <c r="H60" s="80">
        <v>14</v>
      </c>
      <c r="I60" s="80">
        <v>3</v>
      </c>
      <c r="J60" s="80">
        <f>SUM(K60:L60)</f>
        <v>9</v>
      </c>
      <c r="K60" s="80">
        <v>3</v>
      </c>
      <c r="L60" s="80">
        <v>6</v>
      </c>
      <c r="M60" s="80">
        <v>2</v>
      </c>
      <c r="N60" s="80">
        <f>SUM(O60:P60)</f>
        <v>12</v>
      </c>
      <c r="O60" s="80">
        <v>4</v>
      </c>
      <c r="P60" s="80">
        <v>8</v>
      </c>
    </row>
    <row r="61" spans="1:16" s="82" customFormat="1" ht="15.75" customHeight="1">
      <c r="A61" s="370"/>
      <c r="B61" s="371"/>
      <c r="C61" s="67">
        <v>47</v>
      </c>
      <c r="D61" s="67" t="s">
        <v>370</v>
      </c>
      <c r="E61" s="80">
        <v>11</v>
      </c>
      <c r="F61" s="80">
        <f>SUM(G61:H61)</f>
        <v>47</v>
      </c>
      <c r="G61" s="80">
        <v>24</v>
      </c>
      <c r="H61" s="80">
        <v>23</v>
      </c>
      <c r="I61" s="80">
        <v>4</v>
      </c>
      <c r="J61" s="80">
        <f>SUM(K61:L61)</f>
        <v>14</v>
      </c>
      <c r="K61" s="80">
        <v>6</v>
      </c>
      <c r="L61" s="80">
        <v>8</v>
      </c>
      <c r="M61" s="80">
        <v>0</v>
      </c>
      <c r="N61" s="80">
        <f>SUM(O61:P61)</f>
        <v>6</v>
      </c>
      <c r="O61" s="80">
        <v>4</v>
      </c>
      <c r="P61" s="80">
        <v>2</v>
      </c>
    </row>
    <row r="62" spans="1:16" s="82" customFormat="1" ht="15.75" customHeight="1">
      <c r="A62" s="370"/>
      <c r="B62" s="371"/>
      <c r="C62" s="67">
        <v>48</v>
      </c>
      <c r="D62" s="67" t="s">
        <v>390</v>
      </c>
      <c r="E62" s="80">
        <v>4</v>
      </c>
      <c r="F62" s="80">
        <f>SUM(G62:H62)</f>
        <v>30</v>
      </c>
      <c r="G62" s="80">
        <v>17</v>
      </c>
      <c r="H62" s="80">
        <v>13</v>
      </c>
      <c r="I62" s="80">
        <v>0</v>
      </c>
      <c r="J62" s="80">
        <f>SUM(K62:L62)</f>
        <v>10</v>
      </c>
      <c r="K62" s="80">
        <v>9</v>
      </c>
      <c r="L62" s="80">
        <v>1</v>
      </c>
      <c r="M62" s="80">
        <v>0</v>
      </c>
      <c r="N62" s="80">
        <f>SUM(O62:P62)</f>
        <v>0</v>
      </c>
      <c r="O62" s="80">
        <v>0</v>
      </c>
      <c r="P62" s="80">
        <v>0</v>
      </c>
    </row>
    <row r="63" spans="1:16" s="82" customFormat="1" ht="15.75" customHeight="1">
      <c r="A63" s="370"/>
      <c r="B63" s="371"/>
      <c r="C63" s="67">
        <v>49</v>
      </c>
      <c r="D63" s="67" t="s">
        <v>397</v>
      </c>
      <c r="E63" s="80">
        <v>7</v>
      </c>
      <c r="F63" s="80">
        <f>SUM(G63:H63)</f>
        <v>25</v>
      </c>
      <c r="G63" s="80">
        <v>10</v>
      </c>
      <c r="H63" s="80">
        <v>15</v>
      </c>
      <c r="I63" s="80">
        <v>4</v>
      </c>
      <c r="J63" s="80">
        <f>SUM(K63:L63)</f>
        <v>18</v>
      </c>
      <c r="K63" s="80">
        <v>6</v>
      </c>
      <c r="L63" s="80">
        <v>12</v>
      </c>
      <c r="M63" s="80">
        <v>3</v>
      </c>
      <c r="N63" s="80">
        <f>SUM(O63:P63)</f>
        <v>10</v>
      </c>
      <c r="O63" s="80">
        <v>4</v>
      </c>
      <c r="P63" s="80">
        <v>6</v>
      </c>
    </row>
    <row r="64" spans="1:16" s="82" customFormat="1" ht="15.75" customHeight="1">
      <c r="A64" s="370"/>
      <c r="B64" s="371"/>
      <c r="C64" s="366" t="s">
        <v>692</v>
      </c>
      <c r="D64" s="367"/>
      <c r="E64" s="80">
        <f>SUM(E58:E63)</f>
        <v>46</v>
      </c>
      <c r="F64" s="80">
        <f>SUM(F58:F63)</f>
        <v>241</v>
      </c>
      <c r="G64" s="80">
        <f>SUM(G58:G63)</f>
        <v>122</v>
      </c>
      <c r="H64" s="80">
        <f>SUM(H58:H63)</f>
        <v>119</v>
      </c>
      <c r="I64" s="80">
        <f>SUM(I58:I63)</f>
        <v>16</v>
      </c>
      <c r="J64" s="80">
        <f>SUM(J58:J63)</f>
        <v>78</v>
      </c>
      <c r="K64" s="80">
        <f>SUM(K58:K63)</f>
        <v>35</v>
      </c>
      <c r="L64" s="80">
        <f>SUM(L58:L63)</f>
        <v>43</v>
      </c>
      <c r="M64" s="80">
        <f>SUM(M58:M63)</f>
        <v>9</v>
      </c>
      <c r="N64" s="80">
        <f>SUM(N58:N63)</f>
        <v>39</v>
      </c>
      <c r="O64" s="80">
        <f>SUM(O58:O63)</f>
        <v>20</v>
      </c>
      <c r="P64" s="80">
        <f>SUM(P58:P63)</f>
        <v>19</v>
      </c>
    </row>
    <row r="65" spans="1:16" s="82" customFormat="1" ht="15.75" customHeight="1">
      <c r="A65" s="370"/>
      <c r="B65" s="371" t="s">
        <v>341</v>
      </c>
      <c r="C65" s="67">
        <v>50</v>
      </c>
      <c r="D65" s="67" t="s">
        <v>467</v>
      </c>
      <c r="E65" s="80">
        <v>9</v>
      </c>
      <c r="F65" s="80">
        <f>SUM(G65:H65)</f>
        <v>65</v>
      </c>
      <c r="G65" s="80">
        <v>32</v>
      </c>
      <c r="H65" s="80">
        <v>33</v>
      </c>
      <c r="I65" s="80">
        <v>3</v>
      </c>
      <c r="J65" s="80">
        <f>SUM(K65:L65)</f>
        <v>21</v>
      </c>
      <c r="K65" s="80">
        <v>10</v>
      </c>
      <c r="L65" s="80">
        <v>11</v>
      </c>
      <c r="M65" s="80">
        <v>2</v>
      </c>
      <c r="N65" s="80">
        <f>SUM(O65:P65)</f>
        <v>23</v>
      </c>
      <c r="O65" s="80">
        <v>16</v>
      </c>
      <c r="P65" s="80">
        <v>7</v>
      </c>
    </row>
    <row r="66" spans="1:16" s="82" customFormat="1" ht="15.75" customHeight="1">
      <c r="A66" s="370"/>
      <c r="B66" s="371"/>
      <c r="C66" s="67">
        <v>51</v>
      </c>
      <c r="D66" s="67" t="s">
        <v>509</v>
      </c>
      <c r="E66" s="80">
        <v>5</v>
      </c>
      <c r="F66" s="80">
        <f>SUM(G66:H66)</f>
        <v>23</v>
      </c>
      <c r="G66" s="80">
        <v>11</v>
      </c>
      <c r="H66" s="80">
        <v>12</v>
      </c>
      <c r="I66" s="80">
        <v>0</v>
      </c>
      <c r="J66" s="80">
        <f>SUM(K66:L66)</f>
        <v>7</v>
      </c>
      <c r="K66" s="80">
        <v>3</v>
      </c>
      <c r="L66" s="80">
        <v>4</v>
      </c>
      <c r="M66" s="80">
        <v>0</v>
      </c>
      <c r="N66" s="80">
        <f>SUM(O66:P66)</f>
        <v>1</v>
      </c>
      <c r="O66" s="80">
        <v>1</v>
      </c>
      <c r="P66" s="80">
        <v>0</v>
      </c>
    </row>
    <row r="67" spans="1:16" s="82" customFormat="1" ht="15.75" customHeight="1">
      <c r="A67" s="370"/>
      <c r="B67" s="371"/>
      <c r="C67" s="67">
        <v>52</v>
      </c>
      <c r="D67" s="67" t="s">
        <v>484</v>
      </c>
      <c r="E67" s="80">
        <v>0</v>
      </c>
      <c r="F67" s="80">
        <f>SUM(G67:H67)</f>
        <v>0</v>
      </c>
      <c r="G67" s="80">
        <v>0</v>
      </c>
      <c r="H67" s="80">
        <v>0</v>
      </c>
      <c r="I67" s="80">
        <v>0</v>
      </c>
      <c r="J67" s="80">
        <f>SUM(K67:L67)</f>
        <v>0</v>
      </c>
      <c r="K67" s="80">
        <v>0</v>
      </c>
      <c r="L67" s="80">
        <v>0</v>
      </c>
      <c r="M67" s="80">
        <v>0</v>
      </c>
      <c r="N67" s="80">
        <f>SUM(O67:P67)</f>
        <v>0</v>
      </c>
      <c r="O67" s="80">
        <v>0</v>
      </c>
      <c r="P67" s="80">
        <v>0</v>
      </c>
    </row>
    <row r="68" spans="1:16" s="82" customFormat="1" ht="15.75" customHeight="1">
      <c r="A68" s="370"/>
      <c r="B68" s="371"/>
      <c r="C68" s="67">
        <v>53</v>
      </c>
      <c r="D68" s="67" t="s">
        <v>474</v>
      </c>
      <c r="E68" s="80">
        <v>5</v>
      </c>
      <c r="F68" s="80">
        <f>SUM(G68:H68)</f>
        <v>38</v>
      </c>
      <c r="G68" s="80">
        <v>20</v>
      </c>
      <c r="H68" s="80">
        <v>18</v>
      </c>
      <c r="I68" s="80">
        <v>1</v>
      </c>
      <c r="J68" s="80">
        <f>SUM(K68:L68)</f>
        <v>12</v>
      </c>
      <c r="K68" s="80">
        <v>8</v>
      </c>
      <c r="L68" s="80">
        <v>4</v>
      </c>
      <c r="M68" s="80">
        <v>0</v>
      </c>
      <c r="N68" s="80">
        <f>SUM(O68:P68)</f>
        <v>4</v>
      </c>
      <c r="O68" s="80">
        <v>3</v>
      </c>
      <c r="P68" s="80">
        <v>1</v>
      </c>
    </row>
    <row r="69" spans="1:16" s="82" customFormat="1" ht="15.75" customHeight="1">
      <c r="A69" s="370"/>
      <c r="B69" s="371"/>
      <c r="C69" s="67">
        <v>54</v>
      </c>
      <c r="D69" s="67" t="s">
        <v>439</v>
      </c>
      <c r="E69" s="80">
        <v>4</v>
      </c>
      <c r="F69" s="80">
        <f>SUM(G69:H69)</f>
        <v>21</v>
      </c>
      <c r="G69" s="80">
        <v>10</v>
      </c>
      <c r="H69" s="80">
        <v>11</v>
      </c>
      <c r="I69" s="80">
        <v>0</v>
      </c>
      <c r="J69" s="80">
        <f>SUM(K69:L69)</f>
        <v>0</v>
      </c>
      <c r="K69" s="80">
        <v>0</v>
      </c>
      <c r="L69" s="80">
        <v>0</v>
      </c>
      <c r="M69" s="80">
        <v>0</v>
      </c>
      <c r="N69" s="80">
        <f>SUM(O69:P69)</f>
        <v>0</v>
      </c>
      <c r="O69" s="80">
        <v>0</v>
      </c>
      <c r="P69" s="80">
        <v>0</v>
      </c>
    </row>
    <row r="70" spans="1:16" s="82" customFormat="1" ht="15.75" customHeight="1">
      <c r="A70" s="370"/>
      <c r="B70" s="371"/>
      <c r="C70" s="67">
        <v>55</v>
      </c>
      <c r="D70" s="67" t="s">
        <v>395</v>
      </c>
      <c r="E70" s="80"/>
      <c r="F70" s="80">
        <f>SUM(G70:H70)</f>
        <v>0</v>
      </c>
      <c r="G70" s="80"/>
      <c r="H70" s="80"/>
      <c r="I70" s="80"/>
      <c r="J70" s="80">
        <f>SUM(K70:L70)</f>
        <v>0</v>
      </c>
      <c r="K70" s="80"/>
      <c r="L70" s="80"/>
      <c r="M70" s="80"/>
      <c r="N70" s="80">
        <f>SUM(O70:P70)</f>
        <v>0</v>
      </c>
      <c r="O70" s="80"/>
      <c r="P70" s="80"/>
    </row>
    <row r="71" spans="1:16" s="82" customFormat="1" ht="15.75" customHeight="1">
      <c r="A71" s="370"/>
      <c r="B71" s="371"/>
      <c r="C71" s="366" t="s">
        <v>692</v>
      </c>
      <c r="D71" s="367"/>
      <c r="E71" s="80">
        <f>SUM(E65:E70)</f>
        <v>23</v>
      </c>
      <c r="F71" s="80">
        <f>SUM(F65:F70)</f>
        <v>147</v>
      </c>
      <c r="G71" s="80">
        <f>SUM(G65:G70)</f>
        <v>73</v>
      </c>
      <c r="H71" s="80">
        <f>SUM(H65:H70)</f>
        <v>74</v>
      </c>
      <c r="I71" s="80">
        <f>SUM(I65:I70)</f>
        <v>4</v>
      </c>
      <c r="J71" s="80">
        <f>SUM(J65:J70)</f>
        <v>40</v>
      </c>
      <c r="K71" s="80">
        <f>SUM(K65:K70)</f>
        <v>21</v>
      </c>
      <c r="L71" s="80">
        <f>SUM(L65:L70)</f>
        <v>19</v>
      </c>
      <c r="M71" s="80">
        <f>SUM(M65:M70)</f>
        <v>2</v>
      </c>
      <c r="N71" s="80">
        <f>SUM(N65:N70)</f>
        <v>28</v>
      </c>
      <c r="O71" s="80">
        <f>SUM(O65:O70)</f>
        <v>20</v>
      </c>
      <c r="P71" s="80">
        <f>SUM(P65:P70)</f>
        <v>8</v>
      </c>
    </row>
    <row r="72" spans="1:16" s="82" customFormat="1" ht="15.75" customHeight="1">
      <c r="A72" s="370"/>
      <c r="B72" s="371" t="s">
        <v>396</v>
      </c>
      <c r="C72" s="67">
        <v>56</v>
      </c>
      <c r="D72" s="67" t="s">
        <v>475</v>
      </c>
      <c r="E72" s="80">
        <v>1</v>
      </c>
      <c r="F72" s="80">
        <f>SUM(G72:H72)</f>
        <v>14</v>
      </c>
      <c r="G72" s="80">
        <v>4</v>
      </c>
      <c r="H72" s="80">
        <v>10</v>
      </c>
      <c r="I72" s="80">
        <v>1</v>
      </c>
      <c r="J72" s="80">
        <f>SUM(K72:L72)</f>
        <v>10</v>
      </c>
      <c r="K72" s="80">
        <v>7</v>
      </c>
      <c r="L72" s="80">
        <v>3</v>
      </c>
      <c r="M72" s="80">
        <v>1</v>
      </c>
      <c r="N72" s="80">
        <f>SUM(O72:P72)</f>
        <v>4</v>
      </c>
      <c r="O72" s="80">
        <v>1</v>
      </c>
      <c r="P72" s="80">
        <v>3</v>
      </c>
    </row>
    <row r="73" spans="1:16" s="82" customFormat="1" ht="15.75" customHeight="1">
      <c r="A73" s="370"/>
      <c r="B73" s="371"/>
      <c r="C73" s="67">
        <v>57</v>
      </c>
      <c r="D73" s="67" t="s">
        <v>522</v>
      </c>
      <c r="E73" s="80">
        <v>6</v>
      </c>
      <c r="F73" s="80">
        <f>SUM(G73:H73)</f>
        <v>55</v>
      </c>
      <c r="G73" s="80">
        <v>32</v>
      </c>
      <c r="H73" s="80">
        <v>23</v>
      </c>
      <c r="I73" s="80">
        <v>2</v>
      </c>
      <c r="J73" s="80">
        <f>SUM(K73:L73)</f>
        <v>21</v>
      </c>
      <c r="K73" s="80">
        <v>10</v>
      </c>
      <c r="L73" s="80">
        <v>11</v>
      </c>
      <c r="M73" s="80">
        <v>1</v>
      </c>
      <c r="N73" s="80">
        <f>SUM(O73:P73)</f>
        <v>9</v>
      </c>
      <c r="O73" s="80">
        <v>4</v>
      </c>
      <c r="P73" s="80">
        <v>5</v>
      </c>
    </row>
    <row r="74" spans="1:16" s="82" customFormat="1" ht="15.75" customHeight="1">
      <c r="A74" s="370"/>
      <c r="B74" s="371"/>
      <c r="C74" s="67">
        <v>58</v>
      </c>
      <c r="D74" s="67" t="s">
        <v>380</v>
      </c>
      <c r="E74" s="80">
        <v>7</v>
      </c>
      <c r="F74" s="80">
        <f>SUM(G74:H74)</f>
        <v>37</v>
      </c>
      <c r="G74" s="80">
        <v>26</v>
      </c>
      <c r="H74" s="80">
        <v>11</v>
      </c>
      <c r="I74" s="80">
        <v>3</v>
      </c>
      <c r="J74" s="80">
        <f>SUM(K74:L74)</f>
        <v>22</v>
      </c>
      <c r="K74" s="80">
        <v>11</v>
      </c>
      <c r="L74" s="80">
        <v>11</v>
      </c>
      <c r="M74" s="80">
        <v>1</v>
      </c>
      <c r="N74" s="80">
        <f>SUM(O74:P74)</f>
        <v>14</v>
      </c>
      <c r="O74" s="80">
        <v>7</v>
      </c>
      <c r="P74" s="80">
        <v>7</v>
      </c>
    </row>
    <row r="75" spans="1:16" s="82" customFormat="1" ht="15.75" customHeight="1">
      <c r="A75" s="370"/>
      <c r="B75" s="371"/>
      <c r="C75" s="67">
        <v>59</v>
      </c>
      <c r="D75" s="67" t="s">
        <v>647</v>
      </c>
      <c r="E75" s="80"/>
      <c r="F75" s="80">
        <f>SUM(G75:H75)</f>
        <v>0</v>
      </c>
      <c r="G75" s="80"/>
      <c r="H75" s="80"/>
      <c r="I75" s="80"/>
      <c r="J75" s="80">
        <f>SUM(K75:L75)</f>
        <v>0</v>
      </c>
      <c r="K75" s="80"/>
      <c r="L75" s="80"/>
      <c r="M75" s="80"/>
      <c r="N75" s="80">
        <f>SUM(O75:P75)</f>
        <v>0</v>
      </c>
      <c r="O75" s="80"/>
      <c r="P75" s="80"/>
    </row>
    <row r="76" spans="1:16" s="82" customFormat="1" ht="15.75" customHeight="1">
      <c r="A76" s="370"/>
      <c r="B76" s="371"/>
      <c r="C76" s="67">
        <v>60</v>
      </c>
      <c r="D76" s="67" t="s">
        <v>497</v>
      </c>
      <c r="E76" s="80">
        <v>0</v>
      </c>
      <c r="F76" s="80">
        <v>3</v>
      </c>
      <c r="G76" s="80">
        <v>3</v>
      </c>
      <c r="H76" s="80">
        <v>0</v>
      </c>
      <c r="I76" s="80">
        <v>0</v>
      </c>
      <c r="J76" s="80">
        <f>SUM(K76:L76)</f>
        <v>1</v>
      </c>
      <c r="K76" s="80">
        <v>0</v>
      </c>
      <c r="L76" s="80">
        <v>1</v>
      </c>
      <c r="M76" s="80">
        <v>0</v>
      </c>
      <c r="N76" s="80">
        <f>SUM(O76:P76)</f>
        <v>0</v>
      </c>
      <c r="O76" s="80">
        <v>0</v>
      </c>
      <c r="P76" s="80">
        <v>0</v>
      </c>
    </row>
    <row r="77" spans="1:16" ht="15.75" customHeight="1">
      <c r="A77" s="370"/>
      <c r="B77" s="371"/>
      <c r="C77" s="67">
        <v>61</v>
      </c>
      <c r="D77" s="67" t="s">
        <v>725</v>
      </c>
      <c r="E77" s="80">
        <v>2</v>
      </c>
      <c r="F77" s="80">
        <f>SUM(G77:H77)</f>
        <v>16</v>
      </c>
      <c r="G77" s="80">
        <v>4</v>
      </c>
      <c r="H77" s="80">
        <v>12</v>
      </c>
      <c r="I77" s="80">
        <v>1</v>
      </c>
      <c r="J77" s="80">
        <f>SUM(K77:L77)</f>
        <v>8</v>
      </c>
      <c r="K77" s="80">
        <v>3</v>
      </c>
      <c r="L77" s="80">
        <v>5</v>
      </c>
      <c r="M77" s="80">
        <v>1</v>
      </c>
      <c r="N77" s="80">
        <f>SUM(O77:P77)</f>
        <v>13</v>
      </c>
      <c r="O77" s="80">
        <v>0</v>
      </c>
      <c r="P77" s="80">
        <v>13</v>
      </c>
    </row>
    <row r="78" spans="1:16" ht="15.75" customHeight="1">
      <c r="A78" s="370"/>
      <c r="B78" s="371"/>
      <c r="C78" s="366" t="s">
        <v>692</v>
      </c>
      <c r="D78" s="367"/>
      <c r="E78" s="80">
        <f>SUM(E72:E77)</f>
        <v>16</v>
      </c>
      <c r="F78" s="80">
        <f>SUM(F72:F77)</f>
        <v>125</v>
      </c>
      <c r="G78" s="80">
        <f>SUM(G72:G77)</f>
        <v>69</v>
      </c>
      <c r="H78" s="80">
        <f>SUM(H72:H77)</f>
        <v>56</v>
      </c>
      <c r="I78" s="80">
        <f>SUM(I72:I77)</f>
        <v>7</v>
      </c>
      <c r="J78" s="80">
        <f>SUM(J72:J77)</f>
        <v>62</v>
      </c>
      <c r="K78" s="80">
        <f>SUM(K72:K77)</f>
        <v>31</v>
      </c>
      <c r="L78" s="80">
        <f>SUM(L72:L77)</f>
        <v>31</v>
      </c>
      <c r="M78" s="80">
        <f>SUM(M72:M77)</f>
        <v>4</v>
      </c>
      <c r="N78" s="80">
        <f>SUM(N72:N77)</f>
        <v>40</v>
      </c>
      <c r="O78" s="80">
        <f>SUM(O72:O77)</f>
        <v>12</v>
      </c>
      <c r="P78" s="80">
        <f>SUM(P72:P77)</f>
        <v>28</v>
      </c>
    </row>
    <row r="79" spans="1:16" ht="15.75" customHeight="1">
      <c r="A79" s="370"/>
      <c r="B79" s="368" t="s">
        <v>486</v>
      </c>
      <c r="C79" s="368"/>
      <c r="D79" s="369"/>
      <c r="E79" s="80">
        <f>E78+E71+E64+E57</f>
        <v>111</v>
      </c>
      <c r="F79" s="80">
        <f>F78+F71+F64+F57</f>
        <v>731</v>
      </c>
      <c r="G79" s="80">
        <f>G78+G71+G64+G57</f>
        <v>367</v>
      </c>
      <c r="H79" s="80">
        <f>H78+H71+H64+H57</f>
        <v>364</v>
      </c>
      <c r="I79" s="80">
        <f>I78+I71+I64+I57</f>
        <v>43</v>
      </c>
      <c r="J79" s="80">
        <f>J78+J71+J64+J57</f>
        <v>262</v>
      </c>
      <c r="K79" s="80">
        <f>K78+K71+K64+K57</f>
        <v>129</v>
      </c>
      <c r="L79" s="80">
        <f>L78+L71+L64+L57</f>
        <v>133</v>
      </c>
      <c r="M79" s="80">
        <f>M78+M71+M64+M57</f>
        <v>27</v>
      </c>
      <c r="N79" s="80">
        <f>N78+N71+N64+N57</f>
        <v>185</v>
      </c>
      <c r="O79" s="80">
        <f>O78+O71+O64+O57</f>
        <v>89</v>
      </c>
      <c r="P79" s="80">
        <f>P78+P71+P64+P57</f>
        <v>96</v>
      </c>
    </row>
    <row r="80" spans="1:16" ht="15.75" customHeight="1">
      <c r="A80" s="370" t="s">
        <v>757</v>
      </c>
      <c r="B80" s="371" t="s">
        <v>381</v>
      </c>
      <c r="C80" s="67">
        <v>62</v>
      </c>
      <c r="D80" s="67" t="s">
        <v>470</v>
      </c>
      <c r="E80" s="80">
        <v>5</v>
      </c>
      <c r="F80" s="80">
        <f>SUM(G80:H80)</f>
        <v>50</v>
      </c>
      <c r="G80" s="80">
        <v>30</v>
      </c>
      <c r="H80" s="80">
        <v>20</v>
      </c>
      <c r="I80" s="80">
        <v>4</v>
      </c>
      <c r="J80" s="80">
        <f>SUM(K80:L80)</f>
        <v>18</v>
      </c>
      <c r="K80" s="80">
        <v>12</v>
      </c>
      <c r="L80" s="80">
        <v>6</v>
      </c>
      <c r="M80" s="80">
        <v>3</v>
      </c>
      <c r="N80" s="80">
        <f>SUM(O80:P80)</f>
        <v>11</v>
      </c>
      <c r="O80" s="80">
        <v>6</v>
      </c>
      <c r="P80" s="80">
        <v>5</v>
      </c>
    </row>
    <row r="81" spans="1:16" ht="15.75" customHeight="1">
      <c r="A81" s="370"/>
      <c r="B81" s="371"/>
      <c r="C81" s="67">
        <v>63</v>
      </c>
      <c r="D81" s="67" t="s">
        <v>521</v>
      </c>
      <c r="E81" s="80">
        <v>6</v>
      </c>
      <c r="F81" s="80">
        <f>SUM(G81:H81)</f>
        <v>33</v>
      </c>
      <c r="G81" s="80">
        <v>16</v>
      </c>
      <c r="H81" s="80">
        <v>17</v>
      </c>
      <c r="I81" s="80">
        <v>2</v>
      </c>
      <c r="J81" s="80">
        <f>SUM(K81:L81)</f>
        <v>43</v>
      </c>
      <c r="K81" s="80">
        <v>22</v>
      </c>
      <c r="L81" s="80">
        <v>21</v>
      </c>
      <c r="M81" s="80">
        <v>2</v>
      </c>
      <c r="N81" s="80">
        <f>SUM(O81:P81)</f>
        <v>41</v>
      </c>
      <c r="O81" s="80">
        <v>20</v>
      </c>
      <c r="P81" s="80">
        <v>21</v>
      </c>
    </row>
    <row r="82" spans="1:16" ht="15.75" customHeight="1">
      <c r="A82" s="370"/>
      <c r="B82" s="371"/>
      <c r="C82" s="67">
        <v>64</v>
      </c>
      <c r="D82" s="67" t="s">
        <v>403</v>
      </c>
      <c r="E82" s="80">
        <v>5</v>
      </c>
      <c r="F82" s="80">
        <f>SUM(G82:H82)</f>
        <v>44</v>
      </c>
      <c r="G82" s="80">
        <v>17</v>
      </c>
      <c r="H82" s="80">
        <v>27</v>
      </c>
      <c r="I82" s="80">
        <v>2</v>
      </c>
      <c r="J82" s="80">
        <f>SUM(K82:L82)</f>
        <v>14</v>
      </c>
      <c r="K82" s="80">
        <v>5</v>
      </c>
      <c r="L82" s="80">
        <v>9</v>
      </c>
      <c r="M82" s="80">
        <v>3</v>
      </c>
      <c r="N82" s="80">
        <f>SUM(O82:P82)</f>
        <v>24</v>
      </c>
      <c r="O82" s="80">
        <v>13</v>
      </c>
      <c r="P82" s="80">
        <v>11</v>
      </c>
    </row>
    <row r="83" spans="1:16" ht="15.75" customHeight="1">
      <c r="A83" s="370"/>
      <c r="B83" s="371"/>
      <c r="C83" s="67">
        <v>65</v>
      </c>
      <c r="D83" s="67" t="s">
        <v>318</v>
      </c>
      <c r="E83" s="80">
        <v>3</v>
      </c>
      <c r="F83" s="80">
        <f>SUM(G83:H83)</f>
        <v>53</v>
      </c>
      <c r="G83" s="80">
        <v>29</v>
      </c>
      <c r="H83" s="80">
        <v>24</v>
      </c>
      <c r="I83" s="80">
        <v>2</v>
      </c>
      <c r="J83" s="80">
        <f>SUM(K83:L83)</f>
        <v>24</v>
      </c>
      <c r="K83" s="80">
        <v>19</v>
      </c>
      <c r="L83" s="80">
        <v>5</v>
      </c>
      <c r="M83" s="80">
        <v>1</v>
      </c>
      <c r="N83" s="80">
        <f>SUM(O83:P83)</f>
        <v>24</v>
      </c>
      <c r="O83" s="80">
        <v>13</v>
      </c>
      <c r="P83" s="80">
        <v>11</v>
      </c>
    </row>
    <row r="84" spans="1:16" ht="15.75" customHeight="1">
      <c r="A84" s="370"/>
      <c r="B84" s="371"/>
      <c r="C84" s="67">
        <v>66</v>
      </c>
      <c r="D84" s="79" t="s">
        <v>722</v>
      </c>
      <c r="E84" s="80"/>
      <c r="F84" s="80">
        <f>SUM(G84:H84)</f>
        <v>0</v>
      </c>
      <c r="G84" s="80"/>
      <c r="H84" s="80"/>
      <c r="I84" s="80"/>
      <c r="J84" s="80">
        <f>SUM(K84:L84)</f>
        <v>0</v>
      </c>
      <c r="K84" s="80"/>
      <c r="L84" s="80"/>
      <c r="M84" s="80"/>
      <c r="N84" s="80">
        <f>SUM(O84:P84)</f>
        <v>0</v>
      </c>
      <c r="O84" s="80"/>
      <c r="P84" s="80"/>
    </row>
    <row r="85" spans="1:16" ht="15.75" customHeight="1">
      <c r="A85" s="370"/>
      <c r="B85" s="371"/>
      <c r="C85" s="367" t="s">
        <v>692</v>
      </c>
      <c r="D85" s="373"/>
      <c r="E85" s="80">
        <f>SUM(E80:E84)</f>
        <v>19</v>
      </c>
      <c r="F85" s="80">
        <f>SUM(F80:F84)</f>
        <v>180</v>
      </c>
      <c r="G85" s="80">
        <f>SUM(G80:G84)</f>
        <v>92</v>
      </c>
      <c r="H85" s="80">
        <f>SUM(H80:H84)</f>
        <v>88</v>
      </c>
      <c r="I85" s="80">
        <f>SUM(I80:I84)</f>
        <v>10</v>
      </c>
      <c r="J85" s="80">
        <f>SUM(J80:J84)</f>
        <v>99</v>
      </c>
      <c r="K85" s="80">
        <f>SUM(K80:K84)</f>
        <v>58</v>
      </c>
      <c r="L85" s="80">
        <f>SUM(L80:L84)</f>
        <v>41</v>
      </c>
      <c r="M85" s="80">
        <f>SUM(M80:M84)</f>
        <v>9</v>
      </c>
      <c r="N85" s="80">
        <f>SUM(N80:N84)</f>
        <v>100</v>
      </c>
      <c r="O85" s="80">
        <f>SUM(O80:O84)</f>
        <v>52</v>
      </c>
      <c r="P85" s="80">
        <f>SUM(P80:P84)</f>
        <v>48</v>
      </c>
    </row>
    <row r="86" spans="1:16" ht="15.75" customHeight="1">
      <c r="A86" s="370"/>
      <c r="B86" s="371" t="s">
        <v>358</v>
      </c>
      <c r="C86" s="67">
        <v>67</v>
      </c>
      <c r="D86" s="67" t="s">
        <v>515</v>
      </c>
      <c r="E86" s="80">
        <v>1</v>
      </c>
      <c r="F86" s="80">
        <f>SUM(G86:H86)</f>
        <v>7</v>
      </c>
      <c r="G86" s="80">
        <v>2</v>
      </c>
      <c r="H86" s="80">
        <v>5</v>
      </c>
      <c r="I86" s="80">
        <v>0</v>
      </c>
      <c r="J86" s="80">
        <f>SUM(K86:L86)</f>
        <v>3</v>
      </c>
      <c r="K86" s="80">
        <v>2</v>
      </c>
      <c r="L86" s="80">
        <v>1</v>
      </c>
      <c r="M86" s="80">
        <v>0</v>
      </c>
      <c r="N86" s="80">
        <f>SUM(O86:P86)</f>
        <v>1</v>
      </c>
      <c r="O86" s="80">
        <v>1</v>
      </c>
      <c r="P86" s="80">
        <v>0</v>
      </c>
    </row>
    <row r="87" spans="1:16" ht="15.75" customHeight="1">
      <c r="A87" s="370"/>
      <c r="B87" s="371"/>
      <c r="C87" s="67">
        <v>68</v>
      </c>
      <c r="D87" s="67" t="s">
        <v>454</v>
      </c>
      <c r="E87" s="80">
        <v>7</v>
      </c>
      <c r="F87" s="80">
        <f>SUM(G87:H87)</f>
        <v>121</v>
      </c>
      <c r="G87" s="80">
        <v>52</v>
      </c>
      <c r="H87" s="80">
        <v>69</v>
      </c>
      <c r="I87" s="80">
        <v>2</v>
      </c>
      <c r="J87" s="80">
        <f>SUM(K87:L87)</f>
        <v>26</v>
      </c>
      <c r="K87" s="80">
        <v>16</v>
      </c>
      <c r="L87" s="80">
        <v>10</v>
      </c>
      <c r="M87" s="80">
        <v>2</v>
      </c>
      <c r="N87" s="80">
        <f>SUM(O87:P87)</f>
        <v>9</v>
      </c>
      <c r="O87" s="80">
        <v>6</v>
      </c>
      <c r="P87" s="80">
        <v>3</v>
      </c>
    </row>
    <row r="88" spans="1:16" ht="15.75" customHeight="1">
      <c r="A88" s="370"/>
      <c r="B88" s="371"/>
      <c r="C88" s="67">
        <v>69</v>
      </c>
      <c r="D88" s="67" t="s">
        <v>495</v>
      </c>
      <c r="E88" s="80">
        <v>10</v>
      </c>
      <c r="F88" s="80">
        <f>SUM(G88:H88)</f>
        <v>99</v>
      </c>
      <c r="G88" s="80">
        <v>56</v>
      </c>
      <c r="H88" s="80">
        <v>43</v>
      </c>
      <c r="I88" s="80">
        <v>3</v>
      </c>
      <c r="J88" s="80">
        <f>SUM(K88:L88)</f>
        <v>23</v>
      </c>
      <c r="K88" s="80">
        <v>8</v>
      </c>
      <c r="L88" s="80">
        <v>15</v>
      </c>
      <c r="M88" s="80">
        <v>3</v>
      </c>
      <c r="N88" s="80">
        <f>SUM(O88:P88)</f>
        <v>11</v>
      </c>
      <c r="O88" s="80">
        <v>4</v>
      </c>
      <c r="P88" s="80">
        <v>7</v>
      </c>
    </row>
    <row r="89" spans="1:16" ht="15.75" customHeight="1">
      <c r="A89" s="370"/>
      <c r="B89" s="371"/>
      <c r="C89" s="67">
        <v>70</v>
      </c>
      <c r="D89" s="67" t="s">
        <v>364</v>
      </c>
      <c r="E89" s="80">
        <v>5</v>
      </c>
      <c r="F89" s="80">
        <f>SUM(G89:H89)</f>
        <v>40</v>
      </c>
      <c r="G89" s="80">
        <v>22</v>
      </c>
      <c r="H89" s="80">
        <v>18</v>
      </c>
      <c r="I89" s="80">
        <v>1</v>
      </c>
      <c r="J89" s="80">
        <f>SUM(K89:L89)</f>
        <v>15</v>
      </c>
      <c r="K89" s="80">
        <v>11</v>
      </c>
      <c r="L89" s="80">
        <v>4</v>
      </c>
      <c r="M89" s="80">
        <v>1</v>
      </c>
      <c r="N89" s="80">
        <f>SUM(O89:P89)</f>
        <v>5</v>
      </c>
      <c r="O89" s="80">
        <v>1</v>
      </c>
      <c r="P89" s="80">
        <v>4</v>
      </c>
    </row>
    <row r="90" spans="1:16" ht="15.75" customHeight="1">
      <c r="A90" s="370"/>
      <c r="B90" s="371"/>
      <c r="C90" s="67">
        <v>71</v>
      </c>
      <c r="D90" s="67" t="s">
        <v>723</v>
      </c>
      <c r="E90" s="80">
        <v>5</v>
      </c>
      <c r="F90" s="80">
        <f>SUM(G90:H90)</f>
        <v>39</v>
      </c>
      <c r="G90" s="80">
        <v>18</v>
      </c>
      <c r="H90" s="80">
        <v>21</v>
      </c>
      <c r="I90" s="80">
        <v>2</v>
      </c>
      <c r="J90" s="80">
        <f>SUM(K90:L90)</f>
        <v>18</v>
      </c>
      <c r="K90" s="80">
        <v>10</v>
      </c>
      <c r="L90" s="80">
        <v>8</v>
      </c>
      <c r="M90" s="80">
        <v>1</v>
      </c>
      <c r="N90" s="80">
        <f>SUM(O90:P90)</f>
        <v>6</v>
      </c>
      <c r="O90" s="80">
        <v>3</v>
      </c>
      <c r="P90" s="80">
        <v>3</v>
      </c>
    </row>
    <row r="91" spans="1:16" ht="15.75" customHeight="1">
      <c r="A91" s="370"/>
      <c r="B91" s="371"/>
      <c r="C91" s="67">
        <v>72</v>
      </c>
      <c r="D91" s="67" t="s">
        <v>361</v>
      </c>
      <c r="E91" s="80">
        <v>2</v>
      </c>
      <c r="F91" s="80">
        <f>SUM(G91:H91)</f>
        <v>16</v>
      </c>
      <c r="G91" s="80">
        <v>6</v>
      </c>
      <c r="H91" s="80">
        <v>10</v>
      </c>
      <c r="I91" s="80">
        <v>0</v>
      </c>
      <c r="J91" s="80">
        <f>SUM(K91:L91)</f>
        <v>0</v>
      </c>
      <c r="K91" s="80">
        <v>0</v>
      </c>
      <c r="L91" s="80">
        <v>0</v>
      </c>
      <c r="M91" s="80">
        <v>0</v>
      </c>
      <c r="N91" s="80">
        <f>SUM(O91:P91)</f>
        <v>0</v>
      </c>
      <c r="O91" s="80">
        <v>0</v>
      </c>
      <c r="P91" s="80">
        <v>0</v>
      </c>
    </row>
    <row r="92" spans="1:16" ht="15.75" customHeight="1">
      <c r="A92" s="370"/>
      <c r="B92" s="371"/>
      <c r="C92" s="67">
        <v>73</v>
      </c>
      <c r="D92" s="67" t="s">
        <v>514</v>
      </c>
      <c r="E92" s="80"/>
      <c r="F92" s="80">
        <f>SUM(G92:H92)</f>
        <v>0</v>
      </c>
      <c r="G92" s="80"/>
      <c r="H92" s="80"/>
      <c r="I92" s="80"/>
      <c r="J92" s="80">
        <f>SUM(K92:L92)</f>
        <v>0</v>
      </c>
      <c r="K92" s="80">
        <v>0</v>
      </c>
      <c r="L92" s="80"/>
      <c r="M92" s="80">
        <v>0</v>
      </c>
      <c r="N92" s="80">
        <f>SUM(O92:P92)</f>
        <v>0</v>
      </c>
      <c r="O92" s="80"/>
      <c r="P92" s="80"/>
    </row>
    <row r="93" spans="1:16" ht="15.75" customHeight="1">
      <c r="A93" s="370"/>
      <c r="B93" s="371"/>
      <c r="C93" s="367" t="s">
        <v>692</v>
      </c>
      <c r="D93" s="373"/>
      <c r="E93" s="80">
        <f>SUM(E86:E92)</f>
        <v>30</v>
      </c>
      <c r="F93" s="80">
        <f>SUM(F86:F92)</f>
        <v>322</v>
      </c>
      <c r="G93" s="80">
        <f>SUM(G86:G92)</f>
        <v>156</v>
      </c>
      <c r="H93" s="80">
        <f>SUM(H86:H92)</f>
        <v>166</v>
      </c>
      <c r="I93" s="80">
        <f>SUM(I86:I92)</f>
        <v>8</v>
      </c>
      <c r="J93" s="80">
        <f>SUM(J86:J92)</f>
        <v>85</v>
      </c>
      <c r="K93" s="80">
        <f>SUM(K86:K92)</f>
        <v>47</v>
      </c>
      <c r="L93" s="80">
        <f>SUM(L86:L92)</f>
        <v>38</v>
      </c>
      <c r="M93" s="80">
        <f>SUM(M86:M92)</f>
        <v>7</v>
      </c>
      <c r="N93" s="80">
        <f>SUM(N86:N92)</f>
        <v>32</v>
      </c>
      <c r="O93" s="80">
        <f>SUM(O86:O92)</f>
        <v>15</v>
      </c>
      <c r="P93" s="80">
        <f>SUM(P86:P92)</f>
        <v>17</v>
      </c>
    </row>
    <row r="94" spans="1:16" ht="15.75" customHeight="1">
      <c r="A94" s="370"/>
      <c r="B94" s="369" t="s">
        <v>486</v>
      </c>
      <c r="C94" s="310"/>
      <c r="D94" s="310"/>
      <c r="E94" s="80">
        <f>E93+E85</f>
        <v>49</v>
      </c>
      <c r="F94" s="80">
        <f>F93+F85</f>
        <v>502</v>
      </c>
      <c r="G94" s="80">
        <f>G93+G85</f>
        <v>248</v>
      </c>
      <c r="H94" s="80">
        <f>H93+H85</f>
        <v>254</v>
      </c>
      <c r="I94" s="80">
        <f>I93+I85</f>
        <v>18</v>
      </c>
      <c r="J94" s="80">
        <f>J93+J85</f>
        <v>184</v>
      </c>
      <c r="K94" s="80">
        <f>K93+K85</f>
        <v>105</v>
      </c>
      <c r="L94" s="80">
        <f>L93+L85</f>
        <v>79</v>
      </c>
      <c r="M94" s="80">
        <f>M93+M85</f>
        <v>16</v>
      </c>
      <c r="N94" s="80">
        <f>N93+N85</f>
        <v>132</v>
      </c>
      <c r="O94" s="80">
        <f>O93+O85</f>
        <v>67</v>
      </c>
      <c r="P94" s="80">
        <f>P93+P85</f>
        <v>65</v>
      </c>
    </row>
    <row r="95" spans="1:16" ht="15" customHeight="1">
      <c r="A95" s="373" t="s">
        <v>604</v>
      </c>
      <c r="B95" s="373"/>
      <c r="C95" s="373"/>
      <c r="D95" s="373"/>
      <c r="E95" s="66"/>
      <c r="F95" s="80">
        <f>SUM(G95:H95)</f>
        <v>0</v>
      </c>
      <c r="G95" s="66"/>
      <c r="H95" s="66"/>
      <c r="I95" s="66"/>
      <c r="J95" s="80">
        <f>SUM(K95:L95)</f>
        <v>0</v>
      </c>
      <c r="K95" s="66"/>
      <c r="L95" s="66"/>
      <c r="M95" s="66"/>
      <c r="N95" s="80">
        <f>SUM(O95:P95)</f>
        <v>0</v>
      </c>
      <c r="O95" s="66"/>
      <c r="P95" s="66"/>
    </row>
    <row r="96" spans="1:16" ht="15" customHeight="1">
      <c r="A96" s="373" t="s">
        <v>383</v>
      </c>
      <c r="B96" s="373"/>
      <c r="C96" s="373"/>
      <c r="D96" s="373"/>
      <c r="E96" s="66"/>
      <c r="F96" s="80">
        <f>SUM(G96:H96)</f>
        <v>0</v>
      </c>
      <c r="G96" s="66"/>
      <c r="H96" s="66"/>
      <c r="I96" s="66"/>
      <c r="J96" s="80">
        <f>SUM(K96:L96)</f>
        <v>0</v>
      </c>
      <c r="K96" s="66"/>
      <c r="L96" s="66"/>
      <c r="M96" s="66"/>
      <c r="N96" s="80">
        <f>SUM(O96:P96)</f>
        <v>0</v>
      </c>
      <c r="O96" s="66"/>
      <c r="P96" s="66"/>
    </row>
    <row r="97" spans="1:16" ht="15" customHeight="1">
      <c r="A97" s="374" t="s">
        <v>247</v>
      </c>
      <c r="B97" s="374"/>
      <c r="C97" s="374"/>
      <c r="D97" s="374"/>
      <c r="E97" s="80">
        <f>E96+E95+E94+E79+E51+E27</f>
        <v>320</v>
      </c>
      <c r="F97" s="80">
        <f>F96+F95+F94+F79+F51+F27</f>
        <v>2522</v>
      </c>
      <c r="G97" s="80">
        <f>G96+G95+G94+G79+G51+G27</f>
        <v>1248</v>
      </c>
      <c r="H97" s="80">
        <f>H96+H95+H94+H79+H51+H27</f>
        <v>1274</v>
      </c>
      <c r="I97" s="80">
        <f>I96+I95+I94+I79+I51+I27</f>
        <v>131</v>
      </c>
      <c r="J97" s="80">
        <f>J96+J95+J94+J79+J51+J27</f>
        <v>1076</v>
      </c>
      <c r="K97" s="80">
        <f>K96+K95+K94+K79+K51+K27</f>
        <v>555</v>
      </c>
      <c r="L97" s="80">
        <f>L96+L95+L94+L79+L51+L27</f>
        <v>521</v>
      </c>
      <c r="M97" s="80">
        <f>M96+M95+M94+M79+M51+M27</f>
        <v>92</v>
      </c>
      <c r="N97" s="80">
        <f>N96+N95+N94+N79+N51+N27</f>
        <v>833</v>
      </c>
      <c r="O97" s="80">
        <f>O96+O95+O94+O79+O51+O27</f>
        <v>413</v>
      </c>
      <c r="P97" s="80">
        <f>P96+P95+P94+P79+P51+P27</f>
        <v>420</v>
      </c>
    </row>
    <row r="98" ht="14.25" customHeight="1"/>
  </sheetData>
  <mergeCells count="49">
    <mergeCell ref="A95:D95"/>
    <mergeCell ref="A96:D96"/>
    <mergeCell ref="A97:D97"/>
    <mergeCell ref="E3:E4"/>
    <mergeCell ref="F3:H3"/>
    <mergeCell ref="I3:I4"/>
    <mergeCell ref="A1:P1"/>
    <mergeCell ref="M3:M4"/>
    <mergeCell ref="N3:P3"/>
    <mergeCell ref="J3:L3"/>
    <mergeCell ref="A2:A4"/>
    <mergeCell ref="B2:B4"/>
    <mergeCell ref="M2:P2"/>
    <mergeCell ref="I2:L2"/>
    <mergeCell ref="E2:H2"/>
    <mergeCell ref="C78:D78"/>
    <mergeCell ref="B79:D79"/>
    <mergeCell ref="A52:A79"/>
    <mergeCell ref="B20:B26"/>
    <mergeCell ref="A80:A94"/>
    <mergeCell ref="B94:D94"/>
    <mergeCell ref="B80:B85"/>
    <mergeCell ref="B86:B93"/>
    <mergeCell ref="C85:D85"/>
    <mergeCell ref="B5:B12"/>
    <mergeCell ref="C12:D12"/>
    <mergeCell ref="C19:D19"/>
    <mergeCell ref="C93:D93"/>
    <mergeCell ref="C71:D71"/>
    <mergeCell ref="C32:D32"/>
    <mergeCell ref="B28:B32"/>
    <mergeCell ref="B52:B57"/>
    <mergeCell ref="C57:D57"/>
    <mergeCell ref="B58:B64"/>
    <mergeCell ref="C64:D64"/>
    <mergeCell ref="B65:B71"/>
    <mergeCell ref="B72:B78"/>
    <mergeCell ref="B51:D51"/>
    <mergeCell ref="A5:A27"/>
    <mergeCell ref="B27:D27"/>
    <mergeCell ref="A28:A51"/>
    <mergeCell ref="C26:D26"/>
    <mergeCell ref="B13:B19"/>
    <mergeCell ref="C38:D38"/>
    <mergeCell ref="B39:B44"/>
    <mergeCell ref="C44:D44"/>
    <mergeCell ref="C50:D50"/>
    <mergeCell ref="B45:B50"/>
    <mergeCell ref="B33:B38"/>
  </mergeCells>
  <printOptions horizontalCentered="1"/>
  <pageMargins left="0.590416669845581" right="0.590416669845581" top="0.511388897895813" bottom="0.511388897895813" header="0" footer="0.1966666728258133"/>
  <pageSetup horizontalDpi="600" verticalDpi="600" orientation="portrait" paperSize="9" copies="1"/>
  <headerFooter>
    <oddFooter>&amp;L&amp;"돋움체,Italic"&amp;9 2015년 마산교구 통계&amp;R&amp;"새굴림,Italic"&amp;9 2015년 마산교구 통계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P97"/>
  <sheetViews>
    <sheetView zoomScale="105" zoomScaleNormal="105" workbookViewId="0" topLeftCell="A1">
      <pane ySplit="4" topLeftCell="A77" activePane="bottomLeft" state="frozen"/>
      <selection pane="bottomLeft" activeCell="T26" sqref="T26"/>
    </sheetView>
  </sheetViews>
  <sheetFormatPr defaultColWidth="8.88671875" defaultRowHeight="13.5"/>
  <cols>
    <col min="1" max="1" width="2.5546875" style="37" customWidth="1"/>
    <col min="2" max="2" width="2.6640625" style="37" customWidth="1"/>
    <col min="3" max="3" width="2.77734375" style="37" customWidth="1"/>
    <col min="4" max="4" width="8.21484375" style="37" customWidth="1"/>
    <col min="5" max="16" width="5.10546875" style="37" customWidth="1"/>
    <col min="17" max="16384" width="8.88671875" style="37" customWidth="1"/>
  </cols>
  <sheetData>
    <row r="1" spans="1:16" ht="20.25" customHeight="1">
      <c r="A1" s="376" t="s">
        <v>7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216"/>
      <c r="O1" s="216"/>
      <c r="P1" s="216"/>
    </row>
    <row r="2" spans="1:16" ht="12" customHeight="1">
      <c r="A2" s="407" t="s">
        <v>382</v>
      </c>
      <c r="B2" s="407" t="s">
        <v>388</v>
      </c>
      <c r="C2" s="62"/>
      <c r="D2" s="63" t="s">
        <v>648</v>
      </c>
      <c r="E2" s="557" t="s">
        <v>741</v>
      </c>
      <c r="F2" s="558"/>
      <c r="G2" s="559"/>
      <c r="H2" s="557" t="s">
        <v>742</v>
      </c>
      <c r="I2" s="558"/>
      <c r="J2" s="559"/>
      <c r="K2" s="557" t="s">
        <v>743</v>
      </c>
      <c r="L2" s="558"/>
      <c r="M2" s="559"/>
      <c r="N2" s="557" t="s">
        <v>745</v>
      </c>
      <c r="O2" s="558"/>
      <c r="P2" s="559"/>
    </row>
    <row r="3" spans="1:16" ht="12" customHeight="1">
      <c r="A3" s="407"/>
      <c r="B3" s="407"/>
      <c r="C3" s="84"/>
      <c r="D3" s="87"/>
      <c r="E3" s="560"/>
      <c r="F3" s="561"/>
      <c r="G3" s="562"/>
      <c r="H3" s="560"/>
      <c r="I3" s="561"/>
      <c r="J3" s="562"/>
      <c r="K3" s="560"/>
      <c r="L3" s="561"/>
      <c r="M3" s="562"/>
      <c r="N3" s="560"/>
      <c r="O3" s="561"/>
      <c r="P3" s="562"/>
    </row>
    <row r="4" spans="1:16" ht="12" customHeight="1">
      <c r="A4" s="407"/>
      <c r="B4" s="407"/>
      <c r="C4" s="118" t="s">
        <v>705</v>
      </c>
      <c r="D4" s="65"/>
      <c r="E4" s="80" t="s">
        <v>408</v>
      </c>
      <c r="F4" s="80" t="s">
        <v>316</v>
      </c>
      <c r="G4" s="80" t="s">
        <v>427</v>
      </c>
      <c r="H4" s="80" t="s">
        <v>408</v>
      </c>
      <c r="I4" s="80" t="s">
        <v>316</v>
      </c>
      <c r="J4" s="80" t="s">
        <v>427</v>
      </c>
      <c r="K4" s="80" t="s">
        <v>408</v>
      </c>
      <c r="L4" s="80" t="s">
        <v>316</v>
      </c>
      <c r="M4" s="80" t="s">
        <v>427</v>
      </c>
      <c r="N4" s="80" t="s">
        <v>408</v>
      </c>
      <c r="O4" s="80" t="s">
        <v>316</v>
      </c>
      <c r="P4" s="80" t="s">
        <v>427</v>
      </c>
    </row>
    <row r="5" spans="1:16" s="82" customFormat="1" ht="15.75" customHeight="1">
      <c r="A5" s="370" t="s">
        <v>752</v>
      </c>
      <c r="B5" s="371" t="s">
        <v>381</v>
      </c>
      <c r="C5" s="67">
        <v>1</v>
      </c>
      <c r="D5" s="67" t="s">
        <v>338</v>
      </c>
      <c r="E5" s="80">
        <f>SUM(F5:G5)</f>
        <v>26</v>
      </c>
      <c r="F5" s="80">
        <v>9</v>
      </c>
      <c r="G5" s="80">
        <v>17</v>
      </c>
      <c r="H5" s="80">
        <f>SUM(I5:J5)</f>
        <v>39</v>
      </c>
      <c r="I5" s="80">
        <v>21</v>
      </c>
      <c r="J5" s="80">
        <v>18</v>
      </c>
      <c r="K5" s="80">
        <f>SUM(L5:M5)</f>
        <v>48</v>
      </c>
      <c r="L5" s="80">
        <v>24</v>
      </c>
      <c r="M5" s="80">
        <v>24</v>
      </c>
      <c r="N5" s="80">
        <f>SUM(O5:P5)</f>
        <v>59</v>
      </c>
      <c r="O5" s="80">
        <v>27</v>
      </c>
      <c r="P5" s="80">
        <v>32</v>
      </c>
    </row>
    <row r="6" spans="1:16" s="82" customFormat="1" ht="15.75" customHeight="1">
      <c r="A6" s="370"/>
      <c r="B6" s="371"/>
      <c r="C6" s="67">
        <v>2</v>
      </c>
      <c r="D6" s="67" t="s">
        <v>353</v>
      </c>
      <c r="E6" s="80">
        <f>SUM(F6:G6)</f>
        <v>12</v>
      </c>
      <c r="F6" s="80">
        <v>6</v>
      </c>
      <c r="G6" s="80">
        <v>6</v>
      </c>
      <c r="H6" s="80">
        <f>SUM(I6:J6)</f>
        <v>14</v>
      </c>
      <c r="I6" s="80">
        <v>3</v>
      </c>
      <c r="J6" s="80">
        <v>11</v>
      </c>
      <c r="K6" s="80">
        <f>SUM(L6:M6)</f>
        <v>27</v>
      </c>
      <c r="L6" s="80">
        <v>11</v>
      </c>
      <c r="M6" s="80">
        <v>16</v>
      </c>
      <c r="N6" s="80">
        <f>SUM(O6:P6)</f>
        <v>56</v>
      </c>
      <c r="O6" s="80">
        <v>30</v>
      </c>
      <c r="P6" s="80">
        <v>26</v>
      </c>
    </row>
    <row r="7" spans="1:16" s="82" customFormat="1" ht="15.75" customHeight="1">
      <c r="A7" s="370"/>
      <c r="B7" s="371"/>
      <c r="C7" s="67">
        <v>3</v>
      </c>
      <c r="D7" s="67" t="s">
        <v>344</v>
      </c>
      <c r="E7" s="80">
        <f>SUM(F7:G7)</f>
        <v>10</v>
      </c>
      <c r="F7" s="80">
        <v>2</v>
      </c>
      <c r="G7" s="80">
        <v>8</v>
      </c>
      <c r="H7" s="80">
        <f>SUM(I7:J7)</f>
        <v>11</v>
      </c>
      <c r="I7" s="80">
        <v>8</v>
      </c>
      <c r="J7" s="80">
        <v>3</v>
      </c>
      <c r="K7" s="80">
        <f>SUM(L7:M7)</f>
        <v>14</v>
      </c>
      <c r="L7" s="80">
        <v>7</v>
      </c>
      <c r="M7" s="80">
        <v>7</v>
      </c>
      <c r="N7" s="80">
        <f>SUM(O7:P7)</f>
        <v>18</v>
      </c>
      <c r="O7" s="80">
        <v>8</v>
      </c>
      <c r="P7" s="80">
        <v>10</v>
      </c>
    </row>
    <row r="8" spans="1:16" s="82" customFormat="1" ht="15.75" customHeight="1">
      <c r="A8" s="370"/>
      <c r="B8" s="371"/>
      <c r="C8" s="67">
        <v>4</v>
      </c>
      <c r="D8" s="67" t="s">
        <v>506</v>
      </c>
      <c r="E8" s="80">
        <f>SUM(F8:G8)</f>
        <v>38</v>
      </c>
      <c r="F8" s="80">
        <v>22</v>
      </c>
      <c r="G8" s="80">
        <v>16</v>
      </c>
      <c r="H8" s="80">
        <f>SUM(I8:J8)</f>
        <v>51</v>
      </c>
      <c r="I8" s="80">
        <v>26</v>
      </c>
      <c r="J8" s="80">
        <v>25</v>
      </c>
      <c r="K8" s="80">
        <f>SUM(L8:M8)</f>
        <v>64</v>
      </c>
      <c r="L8" s="80">
        <v>31</v>
      </c>
      <c r="M8" s="80">
        <v>33</v>
      </c>
      <c r="N8" s="80">
        <f>SUM(O8:P8)</f>
        <v>65</v>
      </c>
      <c r="O8" s="80">
        <v>25</v>
      </c>
      <c r="P8" s="80">
        <v>40</v>
      </c>
    </row>
    <row r="9" spans="1:16" s="82" customFormat="1" ht="15.75" customHeight="1">
      <c r="A9" s="370"/>
      <c r="B9" s="371"/>
      <c r="C9" s="67">
        <v>5</v>
      </c>
      <c r="D9" s="67" t="s">
        <v>386</v>
      </c>
      <c r="E9" s="80">
        <f>SUM(F9:G9)</f>
        <v>12</v>
      </c>
      <c r="F9" s="80">
        <v>1</v>
      </c>
      <c r="G9" s="80">
        <v>11</v>
      </c>
      <c r="H9" s="80">
        <f>SUM(I9:J9)</f>
        <v>9</v>
      </c>
      <c r="I9" s="80">
        <v>6</v>
      </c>
      <c r="J9" s="80">
        <v>3</v>
      </c>
      <c r="K9" s="80">
        <f>SUM(L9:M9)</f>
        <v>17</v>
      </c>
      <c r="L9" s="80">
        <v>10</v>
      </c>
      <c r="M9" s="80">
        <v>7</v>
      </c>
      <c r="N9" s="80">
        <f>SUM(O9:P9)</f>
        <v>14</v>
      </c>
      <c r="O9" s="80">
        <v>4</v>
      </c>
      <c r="P9" s="80">
        <v>10</v>
      </c>
    </row>
    <row r="10" spans="1:16" s="82" customFormat="1" ht="15.75" customHeight="1">
      <c r="A10" s="370"/>
      <c r="B10" s="371"/>
      <c r="C10" s="67">
        <v>6</v>
      </c>
      <c r="D10" s="67" t="s">
        <v>459</v>
      </c>
      <c r="E10" s="80">
        <f>SUM(F10:G10)</f>
        <v>38</v>
      </c>
      <c r="F10" s="80">
        <v>23</v>
      </c>
      <c r="G10" s="80">
        <v>15</v>
      </c>
      <c r="H10" s="80">
        <f>SUM(I10:J10)</f>
        <v>35</v>
      </c>
      <c r="I10" s="80">
        <v>18</v>
      </c>
      <c r="J10" s="80">
        <v>17</v>
      </c>
      <c r="K10" s="80">
        <f>SUM(L10:M10)</f>
        <v>66</v>
      </c>
      <c r="L10" s="80">
        <v>36</v>
      </c>
      <c r="M10" s="80">
        <v>30</v>
      </c>
      <c r="N10" s="80">
        <f>SUM(O10:P10)</f>
        <v>97</v>
      </c>
      <c r="O10" s="80">
        <v>47</v>
      </c>
      <c r="P10" s="80">
        <v>50</v>
      </c>
    </row>
    <row r="11" spans="1:16" s="82" customFormat="1" ht="15.75" customHeight="1">
      <c r="A11" s="370"/>
      <c r="B11" s="371"/>
      <c r="C11" s="68">
        <v>7</v>
      </c>
      <c r="D11" s="68" t="s">
        <v>321</v>
      </c>
      <c r="E11" s="80">
        <f>SUM(F11:G11)</f>
        <v>30</v>
      </c>
      <c r="F11" s="80">
        <v>16</v>
      </c>
      <c r="G11" s="80">
        <v>14</v>
      </c>
      <c r="H11" s="80">
        <f>SUM(I11:J11)</f>
        <v>29</v>
      </c>
      <c r="I11" s="80">
        <v>20</v>
      </c>
      <c r="J11" s="80">
        <v>9</v>
      </c>
      <c r="K11" s="80">
        <f>SUM(L11:M11)</f>
        <v>25</v>
      </c>
      <c r="L11" s="80">
        <v>13</v>
      </c>
      <c r="M11" s="80">
        <v>12</v>
      </c>
      <c r="N11" s="80">
        <f>SUM(O11:P11)</f>
        <v>50</v>
      </c>
      <c r="O11" s="80">
        <v>24</v>
      </c>
      <c r="P11" s="80">
        <v>26</v>
      </c>
    </row>
    <row r="12" spans="1:16" s="82" customFormat="1" ht="15.75" customHeight="1">
      <c r="A12" s="370"/>
      <c r="B12" s="371"/>
      <c r="C12" s="366" t="s">
        <v>692</v>
      </c>
      <c r="D12" s="367"/>
      <c r="E12" s="66">
        <f>SUM(E5:E11)</f>
        <v>166</v>
      </c>
      <c r="F12" s="66">
        <f>SUM(F5:F11)</f>
        <v>79</v>
      </c>
      <c r="G12" s="66">
        <f>SUM(G5:G11)</f>
        <v>87</v>
      </c>
      <c r="H12" s="66">
        <f>SUM(H5:H11)</f>
        <v>188</v>
      </c>
      <c r="I12" s="66">
        <f>SUM(I5:I11)</f>
        <v>102</v>
      </c>
      <c r="J12" s="66">
        <f>SUM(J5:J11)</f>
        <v>86</v>
      </c>
      <c r="K12" s="66">
        <f>SUM(K5:K11)</f>
        <v>261</v>
      </c>
      <c r="L12" s="66">
        <f>SUM(L5:L11)</f>
        <v>132</v>
      </c>
      <c r="M12" s="66">
        <f>SUM(M5:M11)</f>
        <v>129</v>
      </c>
      <c r="N12" s="66">
        <f>SUM(N5:N11)</f>
        <v>359</v>
      </c>
      <c r="O12" s="66">
        <f>SUM(O5:O11)</f>
        <v>165</v>
      </c>
      <c r="P12" s="66">
        <f>SUM(P5:P11)</f>
        <v>194</v>
      </c>
    </row>
    <row r="13" spans="1:16" s="82" customFormat="1" ht="15.75" customHeight="1">
      <c r="A13" s="370"/>
      <c r="B13" s="371" t="s">
        <v>358</v>
      </c>
      <c r="C13" s="72">
        <v>8</v>
      </c>
      <c r="D13" s="72" t="s">
        <v>389</v>
      </c>
      <c r="E13" s="80">
        <f>SUM(F13:G13)</f>
        <v>19</v>
      </c>
      <c r="F13" s="80">
        <v>9</v>
      </c>
      <c r="G13" s="80">
        <v>10</v>
      </c>
      <c r="H13" s="80">
        <v>9</v>
      </c>
      <c r="I13" s="80">
        <v>9</v>
      </c>
      <c r="J13" s="80">
        <v>5</v>
      </c>
      <c r="K13" s="80">
        <f>SUM(L13:M13)</f>
        <v>19</v>
      </c>
      <c r="L13" s="80">
        <v>8</v>
      </c>
      <c r="M13" s="80">
        <v>11</v>
      </c>
      <c r="N13" s="80">
        <f>SUM(O13:P13)</f>
        <v>44</v>
      </c>
      <c r="O13" s="80">
        <v>26</v>
      </c>
      <c r="P13" s="80">
        <v>18</v>
      </c>
    </row>
    <row r="14" spans="1:16" s="82" customFormat="1" ht="15.75" customHeight="1">
      <c r="A14" s="370"/>
      <c r="B14" s="371"/>
      <c r="C14" s="67">
        <v>9</v>
      </c>
      <c r="D14" s="67" t="s">
        <v>365</v>
      </c>
      <c r="E14" s="80">
        <f>SUM(F14:G14)</f>
        <v>7</v>
      </c>
      <c r="F14" s="80">
        <v>2</v>
      </c>
      <c r="G14" s="80">
        <v>5</v>
      </c>
      <c r="H14" s="80">
        <f>SUM(I14:J14)</f>
        <v>15</v>
      </c>
      <c r="I14" s="80">
        <v>6</v>
      </c>
      <c r="J14" s="80">
        <v>9</v>
      </c>
      <c r="K14" s="80">
        <f>SUM(L14:M14)</f>
        <v>14</v>
      </c>
      <c r="L14" s="80">
        <v>6</v>
      </c>
      <c r="M14" s="80">
        <v>8</v>
      </c>
      <c r="N14" s="80">
        <f>SUM(O14:P14)</f>
        <v>25</v>
      </c>
      <c r="O14" s="80">
        <v>13</v>
      </c>
      <c r="P14" s="80">
        <v>12</v>
      </c>
    </row>
    <row r="15" spans="1:16" s="82" customFormat="1" ht="15.75" customHeight="1">
      <c r="A15" s="370"/>
      <c r="B15" s="371"/>
      <c r="C15" s="67">
        <v>10</v>
      </c>
      <c r="D15" s="67" t="s">
        <v>399</v>
      </c>
      <c r="E15" s="80">
        <f>SUM(F15:G15)</f>
        <v>24</v>
      </c>
      <c r="F15" s="80">
        <v>12</v>
      </c>
      <c r="G15" s="80">
        <v>12</v>
      </c>
      <c r="H15" s="80">
        <f>SUM(I15:J15)</f>
        <v>34</v>
      </c>
      <c r="I15" s="80">
        <v>14</v>
      </c>
      <c r="J15" s="80">
        <v>20</v>
      </c>
      <c r="K15" s="80">
        <f>SUM(L15:M15)</f>
        <v>48</v>
      </c>
      <c r="L15" s="80">
        <v>20</v>
      </c>
      <c r="M15" s="80">
        <v>28</v>
      </c>
      <c r="N15" s="80">
        <f>SUM(O15:P15)</f>
        <v>76</v>
      </c>
      <c r="O15" s="80">
        <v>24</v>
      </c>
      <c r="P15" s="80">
        <v>52</v>
      </c>
    </row>
    <row r="16" spans="1:16" s="82" customFormat="1" ht="15.75" customHeight="1">
      <c r="A16" s="370"/>
      <c r="B16" s="371"/>
      <c r="C16" s="67">
        <v>11</v>
      </c>
      <c r="D16" s="67" t="s">
        <v>346</v>
      </c>
      <c r="E16" s="80">
        <f>SUM(F16:G16)</f>
        <v>27</v>
      </c>
      <c r="F16" s="80">
        <v>18</v>
      </c>
      <c r="G16" s="80">
        <v>9</v>
      </c>
      <c r="H16" s="80">
        <f>SUM(I16:J16)</f>
        <v>42</v>
      </c>
      <c r="I16" s="80">
        <v>16</v>
      </c>
      <c r="J16" s="80">
        <v>26</v>
      </c>
      <c r="K16" s="80">
        <f>SUM(L16:M16)</f>
        <v>51</v>
      </c>
      <c r="L16" s="80">
        <v>25</v>
      </c>
      <c r="M16" s="80">
        <v>26</v>
      </c>
      <c r="N16" s="80">
        <f>SUM(O16:P16)</f>
        <v>75</v>
      </c>
      <c r="O16" s="80">
        <v>30</v>
      </c>
      <c r="P16" s="80">
        <v>45</v>
      </c>
    </row>
    <row r="17" spans="1:16" s="82" customFormat="1" ht="15.75" customHeight="1">
      <c r="A17" s="370"/>
      <c r="B17" s="371"/>
      <c r="C17" s="67">
        <v>12</v>
      </c>
      <c r="D17" s="68" t="s">
        <v>490</v>
      </c>
      <c r="E17" s="80">
        <f>SUM(F17:G17)</f>
        <v>47</v>
      </c>
      <c r="F17" s="80">
        <v>27</v>
      </c>
      <c r="G17" s="80">
        <v>20</v>
      </c>
      <c r="H17" s="80">
        <f>SUM(I17:J17)</f>
        <v>51</v>
      </c>
      <c r="I17" s="80">
        <v>28</v>
      </c>
      <c r="J17" s="80">
        <v>23</v>
      </c>
      <c r="K17" s="80">
        <f>SUM(L17:M17)</f>
        <v>57</v>
      </c>
      <c r="L17" s="80">
        <v>32</v>
      </c>
      <c r="M17" s="80">
        <v>25</v>
      </c>
      <c r="N17" s="80">
        <f>SUM(O17:P17)</f>
        <v>89</v>
      </c>
      <c r="O17" s="80">
        <v>47</v>
      </c>
      <c r="P17" s="80">
        <v>42</v>
      </c>
    </row>
    <row r="18" spans="1:16" s="82" customFormat="1" ht="15.75" customHeight="1">
      <c r="A18" s="370"/>
      <c r="B18" s="371"/>
      <c r="C18" s="68">
        <v>13</v>
      </c>
      <c r="D18" s="67" t="s">
        <v>498</v>
      </c>
      <c r="E18" s="80">
        <f>SUM(F18:G18)</f>
        <v>8</v>
      </c>
      <c r="F18" s="80">
        <v>4</v>
      </c>
      <c r="G18" s="80">
        <v>4</v>
      </c>
      <c r="H18" s="80">
        <f>SUM(I18:J18)</f>
        <v>15</v>
      </c>
      <c r="I18" s="80">
        <v>7</v>
      </c>
      <c r="J18" s="80">
        <v>8</v>
      </c>
      <c r="K18" s="80">
        <f>SUM(L18:M18)</f>
        <v>19</v>
      </c>
      <c r="L18" s="80">
        <v>8</v>
      </c>
      <c r="M18" s="80">
        <v>11</v>
      </c>
      <c r="N18" s="80">
        <f>SUM(O18:P18)</f>
        <v>19</v>
      </c>
      <c r="O18" s="80">
        <v>4</v>
      </c>
      <c r="P18" s="80">
        <v>15</v>
      </c>
    </row>
    <row r="19" spans="1:16" s="82" customFormat="1" ht="15.75" customHeight="1">
      <c r="A19" s="370"/>
      <c r="B19" s="371"/>
      <c r="C19" s="366" t="s">
        <v>692</v>
      </c>
      <c r="D19" s="367"/>
      <c r="E19" s="66">
        <f>SUM(E13:E18)</f>
        <v>132</v>
      </c>
      <c r="F19" s="66">
        <f>SUM(F13:F18)</f>
        <v>72</v>
      </c>
      <c r="G19" s="66">
        <f>SUM(G13:G18)</f>
        <v>60</v>
      </c>
      <c r="H19" s="66">
        <f>SUM(H13:H18)</f>
        <v>166</v>
      </c>
      <c r="I19" s="66">
        <f>SUM(I13:I18)</f>
        <v>80</v>
      </c>
      <c r="J19" s="66">
        <f>SUM(J13:J18)</f>
        <v>91</v>
      </c>
      <c r="K19" s="66">
        <f>SUM(K13:K18)</f>
        <v>208</v>
      </c>
      <c r="L19" s="66">
        <f>SUM(L13:L18)</f>
        <v>99</v>
      </c>
      <c r="M19" s="66">
        <f>SUM(M13:M18)</f>
        <v>109</v>
      </c>
      <c r="N19" s="66">
        <f>SUM(N13:N18)</f>
        <v>328</v>
      </c>
      <c r="O19" s="66">
        <f>SUM(O13:O18)</f>
        <v>144</v>
      </c>
      <c r="P19" s="66">
        <f>SUM(P13:P18)</f>
        <v>184</v>
      </c>
    </row>
    <row r="20" spans="1:16" s="82" customFormat="1" ht="15.75" customHeight="1">
      <c r="A20" s="370"/>
      <c r="B20" s="371" t="s">
        <v>341</v>
      </c>
      <c r="C20" s="72">
        <v>14</v>
      </c>
      <c r="D20" s="72" t="s">
        <v>502</v>
      </c>
      <c r="E20" s="80">
        <f>SUM(F20:G20)</f>
        <v>11</v>
      </c>
      <c r="F20" s="80">
        <v>6</v>
      </c>
      <c r="G20" s="80">
        <v>5</v>
      </c>
      <c r="H20" s="80">
        <f>SUM(I20:J20)</f>
        <v>15</v>
      </c>
      <c r="I20" s="80">
        <v>10</v>
      </c>
      <c r="J20" s="80">
        <v>5</v>
      </c>
      <c r="K20" s="80">
        <f>SUM(L20:M20)</f>
        <v>11</v>
      </c>
      <c r="L20" s="80">
        <v>5</v>
      </c>
      <c r="M20" s="80">
        <v>6</v>
      </c>
      <c r="N20" s="80">
        <f>SUM(O20:P20)</f>
        <v>37</v>
      </c>
      <c r="O20" s="80">
        <v>16</v>
      </c>
      <c r="P20" s="80">
        <v>21</v>
      </c>
    </row>
    <row r="21" spans="1:16" s="82" customFormat="1" ht="15.75" customHeight="1">
      <c r="A21" s="370"/>
      <c r="B21" s="371"/>
      <c r="C21" s="67">
        <v>15</v>
      </c>
      <c r="D21" s="67" t="s">
        <v>461</v>
      </c>
      <c r="E21" s="80">
        <f>SUM(F21:G21)</f>
        <v>13</v>
      </c>
      <c r="F21" s="80">
        <v>10</v>
      </c>
      <c r="G21" s="80">
        <v>3</v>
      </c>
      <c r="H21" s="80">
        <f>SUM(I21:J21)</f>
        <v>9</v>
      </c>
      <c r="I21" s="80">
        <v>3</v>
      </c>
      <c r="J21" s="80">
        <v>6</v>
      </c>
      <c r="K21" s="80">
        <f>SUM(L21:M21)</f>
        <v>7</v>
      </c>
      <c r="L21" s="80">
        <v>2</v>
      </c>
      <c r="M21" s="80">
        <v>5</v>
      </c>
      <c r="N21" s="80">
        <f>SUM(O21:P21)</f>
        <v>14</v>
      </c>
      <c r="O21" s="80">
        <v>9</v>
      </c>
      <c r="P21" s="80">
        <v>5</v>
      </c>
    </row>
    <row r="22" spans="1:16" s="82" customFormat="1" ht="15.75" customHeight="1">
      <c r="A22" s="370"/>
      <c r="B22" s="371"/>
      <c r="C22" s="67">
        <v>16</v>
      </c>
      <c r="D22" s="67" t="s">
        <v>504</v>
      </c>
      <c r="E22" s="80">
        <f>SUM(F22:G22)</f>
        <v>12</v>
      </c>
      <c r="F22" s="80">
        <v>7</v>
      </c>
      <c r="G22" s="80">
        <v>5</v>
      </c>
      <c r="H22" s="80">
        <f>SUM(I22:J22)</f>
        <v>13</v>
      </c>
      <c r="I22" s="80">
        <v>7</v>
      </c>
      <c r="J22" s="80">
        <v>6</v>
      </c>
      <c r="K22" s="80">
        <f>SUM(L22:M22)</f>
        <v>8</v>
      </c>
      <c r="L22" s="80">
        <v>3</v>
      </c>
      <c r="M22" s="80">
        <v>5</v>
      </c>
      <c r="N22" s="80">
        <f>SUM(O22:P22)</f>
        <v>22</v>
      </c>
      <c r="O22" s="80">
        <v>4</v>
      </c>
      <c r="P22" s="80">
        <v>18</v>
      </c>
    </row>
    <row r="23" spans="1:16" s="82" customFormat="1" ht="15.75" customHeight="1">
      <c r="A23" s="370"/>
      <c r="B23" s="371"/>
      <c r="C23" s="67">
        <v>17</v>
      </c>
      <c r="D23" s="67" t="s">
        <v>471</v>
      </c>
      <c r="E23" s="80">
        <f>SUM(F23:G23)</f>
        <v>14</v>
      </c>
      <c r="F23" s="80">
        <v>6</v>
      </c>
      <c r="G23" s="80">
        <v>8</v>
      </c>
      <c r="H23" s="80">
        <f>SUM(I23:J23)</f>
        <v>23</v>
      </c>
      <c r="I23" s="80">
        <v>13</v>
      </c>
      <c r="J23" s="80">
        <v>10</v>
      </c>
      <c r="K23" s="80">
        <f>SUM(L23:M23)</f>
        <v>35</v>
      </c>
      <c r="L23" s="80">
        <v>20</v>
      </c>
      <c r="M23" s="80">
        <v>15</v>
      </c>
      <c r="N23" s="80">
        <f>SUM(O23:P23)</f>
        <v>41</v>
      </c>
      <c r="O23" s="80">
        <v>15</v>
      </c>
      <c r="P23" s="80">
        <v>26</v>
      </c>
    </row>
    <row r="24" spans="1:16" s="82" customFormat="1" ht="15.75" customHeight="1">
      <c r="A24" s="370"/>
      <c r="B24" s="371"/>
      <c r="C24" s="67">
        <v>18</v>
      </c>
      <c r="D24" s="67" t="s">
        <v>472</v>
      </c>
      <c r="E24" s="80">
        <f>SUM(F24:G24)</f>
        <v>8</v>
      </c>
      <c r="F24" s="80">
        <v>6</v>
      </c>
      <c r="G24" s="80">
        <v>2</v>
      </c>
      <c r="H24" s="80">
        <f>SUM(I24:J24)</f>
        <v>13</v>
      </c>
      <c r="I24" s="80">
        <v>5</v>
      </c>
      <c r="J24" s="80">
        <v>8</v>
      </c>
      <c r="K24" s="80">
        <f>SUM(L24:M24)</f>
        <v>5</v>
      </c>
      <c r="L24" s="80">
        <v>2</v>
      </c>
      <c r="M24" s="80">
        <v>3</v>
      </c>
      <c r="N24" s="80">
        <f>SUM(O24:P24)</f>
        <v>22</v>
      </c>
      <c r="O24" s="80">
        <v>11</v>
      </c>
      <c r="P24" s="80">
        <v>11</v>
      </c>
    </row>
    <row r="25" spans="1:16" s="82" customFormat="1" ht="15.75" customHeight="1">
      <c r="A25" s="370"/>
      <c r="B25" s="371"/>
      <c r="C25" s="67">
        <v>19</v>
      </c>
      <c r="D25" s="67" t="s">
        <v>479</v>
      </c>
      <c r="E25" s="80">
        <f>SUM(F25:G25)</f>
        <v>28</v>
      </c>
      <c r="F25" s="80">
        <v>14</v>
      </c>
      <c r="G25" s="80">
        <v>14</v>
      </c>
      <c r="H25" s="80">
        <f>SUM(I25:J25)</f>
        <v>26</v>
      </c>
      <c r="I25" s="80">
        <v>13</v>
      </c>
      <c r="J25" s="80">
        <v>13</v>
      </c>
      <c r="K25" s="80">
        <f>SUM(L25:M25)</f>
        <v>51</v>
      </c>
      <c r="L25" s="80">
        <v>28</v>
      </c>
      <c r="M25" s="80">
        <v>23</v>
      </c>
      <c r="N25" s="80">
        <f>SUM(O25:P25)</f>
        <v>54</v>
      </c>
      <c r="O25" s="80">
        <v>29</v>
      </c>
      <c r="P25" s="80">
        <v>25</v>
      </c>
    </row>
    <row r="26" spans="1:16" s="82" customFormat="1" ht="15.75" customHeight="1">
      <c r="A26" s="370"/>
      <c r="B26" s="371"/>
      <c r="C26" s="366" t="s">
        <v>692</v>
      </c>
      <c r="D26" s="367"/>
      <c r="E26" s="66">
        <f>SUM(E20:E25)</f>
        <v>86</v>
      </c>
      <c r="F26" s="66">
        <f>SUM(F20:F25)</f>
        <v>49</v>
      </c>
      <c r="G26" s="66">
        <f>SUM(G20:G25)</f>
        <v>37</v>
      </c>
      <c r="H26" s="66">
        <f>SUM(H20:H25)</f>
        <v>99</v>
      </c>
      <c r="I26" s="66">
        <f>SUM(I20:I25)</f>
        <v>51</v>
      </c>
      <c r="J26" s="66">
        <f>SUM(J20:J25)</f>
        <v>48</v>
      </c>
      <c r="K26" s="66">
        <f>SUM(K20:K25)</f>
        <v>117</v>
      </c>
      <c r="L26" s="66">
        <f>SUM(L20:L25)</f>
        <v>60</v>
      </c>
      <c r="M26" s="66">
        <f>SUM(M20:M25)</f>
        <v>57</v>
      </c>
      <c r="N26" s="66">
        <f>SUM(N20:N25)</f>
        <v>190</v>
      </c>
      <c r="O26" s="66">
        <f>SUM(O20:O25)</f>
        <v>84</v>
      </c>
      <c r="P26" s="66">
        <f>SUM(P20:P25)</f>
        <v>106</v>
      </c>
    </row>
    <row r="27" spans="1:16" s="82" customFormat="1" ht="15.75" customHeight="1">
      <c r="A27" s="370"/>
      <c r="B27" s="368" t="s">
        <v>486</v>
      </c>
      <c r="C27" s="368"/>
      <c r="D27" s="369"/>
      <c r="E27" s="66">
        <f>E26+E19+E12</f>
        <v>384</v>
      </c>
      <c r="F27" s="66">
        <f>F26+F19+F12</f>
        <v>200</v>
      </c>
      <c r="G27" s="66">
        <f>G26+G19+G12</f>
        <v>184</v>
      </c>
      <c r="H27" s="66">
        <f>H26+H19+H12</f>
        <v>453</v>
      </c>
      <c r="I27" s="66">
        <f>I26+I19+I12</f>
        <v>233</v>
      </c>
      <c r="J27" s="66">
        <f>J26+J19+J12</f>
        <v>225</v>
      </c>
      <c r="K27" s="66">
        <f>K26+K19+K12</f>
        <v>586</v>
      </c>
      <c r="L27" s="66">
        <f>L26+L19+L12</f>
        <v>291</v>
      </c>
      <c r="M27" s="66">
        <f>M26+M19+M12</f>
        <v>295</v>
      </c>
      <c r="N27" s="66">
        <f>N26+N19+N12</f>
        <v>877</v>
      </c>
      <c r="O27" s="66">
        <f>O26+O19+O12</f>
        <v>393</v>
      </c>
      <c r="P27" s="66">
        <f>P26+P19+P12</f>
        <v>484</v>
      </c>
    </row>
    <row r="28" spans="1:16" s="82" customFormat="1" ht="15.75" customHeight="1">
      <c r="A28" s="370" t="s">
        <v>753</v>
      </c>
      <c r="B28" s="371" t="s">
        <v>381</v>
      </c>
      <c r="C28" s="67">
        <v>20</v>
      </c>
      <c r="D28" s="67" t="s">
        <v>351</v>
      </c>
      <c r="E28" s="80">
        <f>SUM(F28:G28)</f>
        <v>43</v>
      </c>
      <c r="F28" s="80">
        <v>24</v>
      </c>
      <c r="G28" s="80">
        <v>19</v>
      </c>
      <c r="H28" s="80">
        <f>SUM(I28:J28)</f>
        <v>34</v>
      </c>
      <c r="I28" s="80">
        <v>17</v>
      </c>
      <c r="J28" s="80">
        <v>17</v>
      </c>
      <c r="K28" s="80">
        <f>SUM(L28:M28)</f>
        <v>79</v>
      </c>
      <c r="L28" s="80">
        <v>39</v>
      </c>
      <c r="M28" s="80">
        <v>40</v>
      </c>
      <c r="N28" s="80">
        <f>SUM(O28:P28)</f>
        <v>107</v>
      </c>
      <c r="O28" s="80">
        <v>56</v>
      </c>
      <c r="P28" s="80">
        <v>51</v>
      </c>
    </row>
    <row r="29" spans="1:16" s="82" customFormat="1" ht="15.75" customHeight="1">
      <c r="A29" s="370"/>
      <c r="B29" s="371"/>
      <c r="C29" s="67">
        <v>21</v>
      </c>
      <c r="D29" s="67" t="s">
        <v>387</v>
      </c>
      <c r="E29" s="80">
        <f>SUM(F29:G29)</f>
        <v>56</v>
      </c>
      <c r="F29" s="80">
        <v>20</v>
      </c>
      <c r="G29" s="80">
        <v>36</v>
      </c>
      <c r="H29" s="80">
        <f>SUM(I29:J29)</f>
        <v>72</v>
      </c>
      <c r="I29" s="80">
        <v>38</v>
      </c>
      <c r="J29" s="80">
        <v>34</v>
      </c>
      <c r="K29" s="80">
        <f>SUM(L29:M29)</f>
        <v>123</v>
      </c>
      <c r="L29" s="80">
        <v>50</v>
      </c>
      <c r="M29" s="80">
        <v>73</v>
      </c>
      <c r="N29" s="80">
        <f>SUM(O29:P29)</f>
        <v>166</v>
      </c>
      <c r="O29" s="80">
        <v>84</v>
      </c>
      <c r="P29" s="80">
        <v>82</v>
      </c>
    </row>
    <row r="30" spans="1:16" s="82" customFormat="1" ht="15.75" customHeight="1">
      <c r="A30" s="370"/>
      <c r="B30" s="371"/>
      <c r="C30" s="67">
        <v>22</v>
      </c>
      <c r="D30" s="67" t="s">
        <v>539</v>
      </c>
      <c r="E30" s="80">
        <f>SUM(F30:G30)</f>
        <v>69</v>
      </c>
      <c r="F30" s="80">
        <v>31</v>
      </c>
      <c r="G30" s="80">
        <v>38</v>
      </c>
      <c r="H30" s="80">
        <f>SUM(I30:J30)</f>
        <v>103</v>
      </c>
      <c r="I30" s="80">
        <v>62</v>
      </c>
      <c r="J30" s="80">
        <v>41</v>
      </c>
      <c r="K30" s="80">
        <f>SUM(L30:M30)</f>
        <v>165</v>
      </c>
      <c r="L30" s="80">
        <v>81</v>
      </c>
      <c r="M30" s="80">
        <v>84</v>
      </c>
      <c r="N30" s="80">
        <f>SUM(O30:P30)</f>
        <v>222</v>
      </c>
      <c r="O30" s="80">
        <v>120</v>
      </c>
      <c r="P30" s="80">
        <v>102</v>
      </c>
    </row>
    <row r="31" spans="1:16" s="82" customFormat="1" ht="15.75" customHeight="1">
      <c r="A31" s="370"/>
      <c r="B31" s="371"/>
      <c r="C31" s="67">
        <v>23</v>
      </c>
      <c r="D31" s="67" t="s">
        <v>496</v>
      </c>
      <c r="E31" s="80">
        <f>SUM(F31:G31)</f>
        <v>12</v>
      </c>
      <c r="F31" s="80">
        <v>8</v>
      </c>
      <c r="G31" s="80">
        <v>4</v>
      </c>
      <c r="H31" s="80">
        <f>SUM(I31:J31)</f>
        <v>17</v>
      </c>
      <c r="I31" s="80">
        <v>9</v>
      </c>
      <c r="J31" s="80">
        <v>8</v>
      </c>
      <c r="K31" s="80">
        <f>SUM(L31:M31)</f>
        <v>15</v>
      </c>
      <c r="L31" s="80">
        <v>7</v>
      </c>
      <c r="M31" s="80">
        <v>8</v>
      </c>
      <c r="N31" s="80">
        <f>SUM(O31:P31)</f>
        <v>26</v>
      </c>
      <c r="O31" s="80">
        <v>14</v>
      </c>
      <c r="P31" s="80">
        <v>12</v>
      </c>
    </row>
    <row r="32" spans="1:16" s="82" customFormat="1" ht="15.75" customHeight="1">
      <c r="A32" s="370"/>
      <c r="B32" s="371"/>
      <c r="C32" s="366" t="s">
        <v>692</v>
      </c>
      <c r="D32" s="367"/>
      <c r="E32" s="66">
        <f>SUM(E28:E31)</f>
        <v>180</v>
      </c>
      <c r="F32" s="66">
        <f>SUM(F28:F31)</f>
        <v>83</v>
      </c>
      <c r="G32" s="66">
        <f>SUM(G28:G31)</f>
        <v>97</v>
      </c>
      <c r="H32" s="66">
        <f>SUM(H28:H31)</f>
        <v>226</v>
      </c>
      <c r="I32" s="66">
        <f>SUM(I28:I31)</f>
        <v>126</v>
      </c>
      <c r="J32" s="66">
        <f>SUM(J28:J31)</f>
        <v>100</v>
      </c>
      <c r="K32" s="66">
        <f>SUM(K28:K31)</f>
        <v>382</v>
      </c>
      <c r="L32" s="66">
        <f>SUM(L28:L31)</f>
        <v>177</v>
      </c>
      <c r="M32" s="66">
        <f>SUM(M28:M31)</f>
        <v>205</v>
      </c>
      <c r="N32" s="66">
        <f>SUM(N28:N31)</f>
        <v>521</v>
      </c>
      <c r="O32" s="66">
        <f>SUM(O28:O31)</f>
        <v>274</v>
      </c>
      <c r="P32" s="66">
        <f>SUM(P28:P31)</f>
        <v>247</v>
      </c>
    </row>
    <row r="33" spans="1:16" s="82" customFormat="1" ht="15.75" customHeight="1">
      <c r="A33" s="370"/>
      <c r="B33" s="371" t="s">
        <v>358</v>
      </c>
      <c r="C33" s="67">
        <v>24</v>
      </c>
      <c r="D33" s="67" t="s">
        <v>314</v>
      </c>
      <c r="E33" s="80">
        <f>SUM(F33:G33)</f>
        <v>50</v>
      </c>
      <c r="F33" s="80">
        <v>29</v>
      </c>
      <c r="G33" s="80">
        <v>21</v>
      </c>
      <c r="H33" s="80">
        <f>SUM(I33:J33)</f>
        <v>62</v>
      </c>
      <c r="I33" s="80">
        <v>33</v>
      </c>
      <c r="J33" s="80">
        <v>29</v>
      </c>
      <c r="K33" s="80">
        <f>SUM(L33:M33)</f>
        <v>85</v>
      </c>
      <c r="L33" s="80">
        <v>38</v>
      </c>
      <c r="M33" s="80">
        <v>47</v>
      </c>
      <c r="N33" s="80">
        <f>SUM(O33:P33)</f>
        <v>136</v>
      </c>
      <c r="O33" s="80">
        <v>71</v>
      </c>
      <c r="P33" s="80">
        <v>65</v>
      </c>
    </row>
    <row r="34" spans="1:16" s="82" customFormat="1" ht="15.75" customHeight="1">
      <c r="A34" s="370"/>
      <c r="B34" s="371"/>
      <c r="C34" s="67">
        <v>25</v>
      </c>
      <c r="D34" s="67" t="s">
        <v>468</v>
      </c>
      <c r="E34" s="80">
        <f>SUM(F34:G34)</f>
        <v>76</v>
      </c>
      <c r="F34" s="80">
        <v>29</v>
      </c>
      <c r="G34" s="80">
        <v>47</v>
      </c>
      <c r="H34" s="80">
        <f>SUM(I34:J34)</f>
        <v>108</v>
      </c>
      <c r="I34" s="80">
        <v>61</v>
      </c>
      <c r="J34" s="80">
        <v>47</v>
      </c>
      <c r="K34" s="80">
        <f>SUM(L34:M34)</f>
        <v>128</v>
      </c>
      <c r="L34" s="80">
        <v>70</v>
      </c>
      <c r="M34" s="80">
        <v>58</v>
      </c>
      <c r="N34" s="80">
        <f>SUM(O34:P34)</f>
        <v>206</v>
      </c>
      <c r="O34" s="80">
        <v>117</v>
      </c>
      <c r="P34" s="80">
        <v>89</v>
      </c>
    </row>
    <row r="35" spans="1:16" s="82" customFormat="1" ht="15.75" customHeight="1">
      <c r="A35" s="370"/>
      <c r="B35" s="371"/>
      <c r="C35" s="67">
        <v>26</v>
      </c>
      <c r="D35" s="76" t="s">
        <v>362</v>
      </c>
      <c r="E35" s="80">
        <f>SUM(F35:G35)</f>
        <v>21</v>
      </c>
      <c r="F35" s="80">
        <v>9</v>
      </c>
      <c r="G35" s="80">
        <v>12</v>
      </c>
      <c r="H35" s="80">
        <f>SUM(I35:J35)</f>
        <v>25</v>
      </c>
      <c r="I35" s="80">
        <v>10</v>
      </c>
      <c r="J35" s="80">
        <v>15</v>
      </c>
      <c r="K35" s="80">
        <f>SUM(L35:M35)</f>
        <v>38</v>
      </c>
      <c r="L35" s="80">
        <v>16</v>
      </c>
      <c r="M35" s="80">
        <v>22</v>
      </c>
      <c r="N35" s="80">
        <f>SUM(O35:P35)</f>
        <v>51</v>
      </c>
      <c r="O35" s="80">
        <v>30</v>
      </c>
      <c r="P35" s="80">
        <v>21</v>
      </c>
    </row>
    <row r="36" spans="1:16" s="82" customFormat="1" ht="15.75" customHeight="1">
      <c r="A36" s="370"/>
      <c r="B36" s="371"/>
      <c r="C36" s="67">
        <v>27</v>
      </c>
      <c r="D36" s="67" t="s">
        <v>485</v>
      </c>
      <c r="E36" s="80">
        <f>SUM(F36:G36)</f>
        <v>58</v>
      </c>
      <c r="F36" s="80">
        <v>33</v>
      </c>
      <c r="G36" s="80">
        <v>25</v>
      </c>
      <c r="H36" s="80">
        <v>25</v>
      </c>
      <c r="I36" s="80">
        <v>24</v>
      </c>
      <c r="J36" s="80">
        <v>31</v>
      </c>
      <c r="K36" s="80">
        <v>47</v>
      </c>
      <c r="L36" s="80">
        <v>37</v>
      </c>
      <c r="M36" s="80">
        <v>36</v>
      </c>
      <c r="N36" s="80">
        <f>SUM(O36:P36)</f>
        <v>95</v>
      </c>
      <c r="O36" s="80">
        <v>55</v>
      </c>
      <c r="P36" s="80">
        <v>40</v>
      </c>
    </row>
    <row r="37" spans="1:16" s="82" customFormat="1" ht="15.75" customHeight="1">
      <c r="A37" s="370"/>
      <c r="B37" s="371"/>
      <c r="C37" s="67">
        <v>28</v>
      </c>
      <c r="D37" s="67" t="s">
        <v>371</v>
      </c>
      <c r="E37" s="80">
        <f>SUM(F37:G37)</f>
        <v>11</v>
      </c>
      <c r="F37" s="80">
        <v>5</v>
      </c>
      <c r="G37" s="80">
        <v>6</v>
      </c>
      <c r="H37" s="80">
        <f>SUM(I37:J37)</f>
        <v>19</v>
      </c>
      <c r="I37" s="80">
        <v>6</v>
      </c>
      <c r="J37" s="80">
        <v>13</v>
      </c>
      <c r="K37" s="80">
        <f>SUM(L37:M37)</f>
        <v>26</v>
      </c>
      <c r="L37" s="80">
        <v>16</v>
      </c>
      <c r="M37" s="80">
        <v>10</v>
      </c>
      <c r="N37" s="80">
        <f>SUM(O37:P37)</f>
        <v>33</v>
      </c>
      <c r="O37" s="80">
        <v>15</v>
      </c>
      <c r="P37" s="80">
        <v>18</v>
      </c>
    </row>
    <row r="38" spans="1:16" s="82" customFormat="1" ht="15.75" customHeight="1">
      <c r="A38" s="370"/>
      <c r="B38" s="371"/>
      <c r="C38" s="366" t="s">
        <v>692</v>
      </c>
      <c r="D38" s="367"/>
      <c r="E38" s="66">
        <f>SUM(E33:E37)</f>
        <v>216</v>
      </c>
      <c r="F38" s="66">
        <f>SUM(F33:F37)</f>
        <v>105</v>
      </c>
      <c r="G38" s="66">
        <f>SUM(G33:G37)</f>
        <v>111</v>
      </c>
      <c r="H38" s="66">
        <f>SUM(H33:H37)</f>
        <v>239</v>
      </c>
      <c r="I38" s="66">
        <f>SUM(I33:I37)</f>
        <v>134</v>
      </c>
      <c r="J38" s="66">
        <f>SUM(J33:J37)</f>
        <v>135</v>
      </c>
      <c r="K38" s="66">
        <f>SUM(K33:K37)</f>
        <v>324</v>
      </c>
      <c r="L38" s="66">
        <f>SUM(L33:L37)</f>
        <v>177</v>
      </c>
      <c r="M38" s="66">
        <f>SUM(M33:M37)</f>
        <v>173</v>
      </c>
      <c r="N38" s="66">
        <f>SUM(N33:N37)</f>
        <v>521</v>
      </c>
      <c r="O38" s="66">
        <f>SUM(O33:O37)</f>
        <v>288</v>
      </c>
      <c r="P38" s="66">
        <f>SUM(P33:P37)</f>
        <v>233</v>
      </c>
    </row>
    <row r="39" spans="1:16" s="82" customFormat="1" ht="15.75" customHeight="1">
      <c r="A39" s="370"/>
      <c r="B39" s="371" t="s">
        <v>341</v>
      </c>
      <c r="C39" s="67">
        <v>29</v>
      </c>
      <c r="D39" s="67" t="s">
        <v>391</v>
      </c>
      <c r="E39" s="80">
        <f>SUM(F39:G39)</f>
        <v>40</v>
      </c>
      <c r="F39" s="80">
        <v>17</v>
      </c>
      <c r="G39" s="80">
        <v>23</v>
      </c>
      <c r="H39" s="80">
        <f>SUM(I39:J39)</f>
        <v>43</v>
      </c>
      <c r="I39" s="80">
        <v>17</v>
      </c>
      <c r="J39" s="80">
        <v>26</v>
      </c>
      <c r="K39" s="80">
        <f>SUM(L39:M39)</f>
        <v>51</v>
      </c>
      <c r="L39" s="80">
        <v>25</v>
      </c>
      <c r="M39" s="80">
        <v>26</v>
      </c>
      <c r="N39" s="80">
        <f>SUM(O39:P39)</f>
        <v>58</v>
      </c>
      <c r="O39" s="80">
        <v>24</v>
      </c>
      <c r="P39" s="80">
        <v>34</v>
      </c>
    </row>
    <row r="40" spans="1:16" s="82" customFormat="1" ht="15.75" customHeight="1">
      <c r="A40" s="370"/>
      <c r="B40" s="371"/>
      <c r="C40" s="67">
        <v>30</v>
      </c>
      <c r="D40" s="67" t="s">
        <v>354</v>
      </c>
      <c r="E40" s="80">
        <f>SUM(F40:G40)</f>
        <v>65</v>
      </c>
      <c r="F40" s="80">
        <v>33</v>
      </c>
      <c r="G40" s="80">
        <v>32</v>
      </c>
      <c r="H40" s="80">
        <f>SUM(I40:J40)</f>
        <v>81</v>
      </c>
      <c r="I40" s="80">
        <v>43</v>
      </c>
      <c r="J40" s="80">
        <v>38</v>
      </c>
      <c r="K40" s="80">
        <f>SUM(L40:M40)</f>
        <v>101</v>
      </c>
      <c r="L40" s="80">
        <v>50</v>
      </c>
      <c r="M40" s="80">
        <v>51</v>
      </c>
      <c r="N40" s="80">
        <f>SUM(O40:P40)</f>
        <v>86</v>
      </c>
      <c r="O40" s="80">
        <v>41</v>
      </c>
      <c r="P40" s="80">
        <v>45</v>
      </c>
    </row>
    <row r="41" spans="1:16" s="82" customFormat="1" ht="15.75" customHeight="1">
      <c r="A41" s="370"/>
      <c r="B41" s="371"/>
      <c r="C41" s="67">
        <v>31</v>
      </c>
      <c r="D41" s="67" t="s">
        <v>406</v>
      </c>
      <c r="E41" s="80">
        <f>SUM(F41:G41)</f>
        <v>29</v>
      </c>
      <c r="F41" s="80">
        <v>13</v>
      </c>
      <c r="G41" s="80">
        <v>16</v>
      </c>
      <c r="H41" s="80">
        <f>SUM(I41:J41)</f>
        <v>25</v>
      </c>
      <c r="I41" s="80">
        <v>15</v>
      </c>
      <c r="J41" s="80">
        <v>10</v>
      </c>
      <c r="K41" s="80">
        <f>SUM(L41:M41)</f>
        <v>30</v>
      </c>
      <c r="L41" s="80">
        <v>19</v>
      </c>
      <c r="M41" s="80">
        <v>11</v>
      </c>
      <c r="N41" s="80">
        <f>SUM(O41:P41)</f>
        <v>41</v>
      </c>
      <c r="O41" s="80">
        <v>25</v>
      </c>
      <c r="P41" s="80">
        <v>16</v>
      </c>
    </row>
    <row r="42" spans="1:16" s="82" customFormat="1" ht="15.75" customHeight="1">
      <c r="A42" s="370"/>
      <c r="B42" s="371"/>
      <c r="C42" s="67">
        <v>32</v>
      </c>
      <c r="D42" s="67" t="s">
        <v>649</v>
      </c>
      <c r="E42" s="80">
        <f>SUM(F42:G42)</f>
        <v>32</v>
      </c>
      <c r="F42" s="80">
        <v>14</v>
      </c>
      <c r="G42" s="80">
        <v>18</v>
      </c>
      <c r="H42" s="80">
        <f>SUM(I42:J42)</f>
        <v>43</v>
      </c>
      <c r="I42" s="80">
        <v>27</v>
      </c>
      <c r="J42" s="80">
        <v>16</v>
      </c>
      <c r="K42" s="80">
        <f>SUM(L42:M42)</f>
        <v>55</v>
      </c>
      <c r="L42" s="80">
        <v>24</v>
      </c>
      <c r="M42" s="80">
        <v>31</v>
      </c>
      <c r="N42" s="80">
        <f>SUM(O42:P42)</f>
        <v>44</v>
      </c>
      <c r="O42" s="80">
        <v>23</v>
      </c>
      <c r="P42" s="80">
        <v>21</v>
      </c>
    </row>
    <row r="43" spans="1:16" s="82" customFormat="1" ht="15.75" customHeight="1">
      <c r="A43" s="370"/>
      <c r="B43" s="371"/>
      <c r="C43" s="67">
        <v>33</v>
      </c>
      <c r="D43" s="67" t="s">
        <v>339</v>
      </c>
      <c r="E43" s="80">
        <f>SUM(F43:G43)</f>
        <v>31</v>
      </c>
      <c r="F43" s="80">
        <v>20</v>
      </c>
      <c r="G43" s="80">
        <v>11</v>
      </c>
      <c r="H43" s="80">
        <f>SUM(I43:J43)</f>
        <v>34</v>
      </c>
      <c r="I43" s="80">
        <v>20</v>
      </c>
      <c r="J43" s="80">
        <v>14</v>
      </c>
      <c r="K43" s="80">
        <f>SUM(L43:M43)</f>
        <v>38</v>
      </c>
      <c r="L43" s="80">
        <v>17</v>
      </c>
      <c r="M43" s="80">
        <v>21</v>
      </c>
      <c r="N43" s="80">
        <f>SUM(O43:P43)</f>
        <v>77</v>
      </c>
      <c r="O43" s="80">
        <v>39</v>
      </c>
      <c r="P43" s="80">
        <v>38</v>
      </c>
    </row>
    <row r="44" spans="1:16" s="82" customFormat="1" ht="15.75" customHeight="1">
      <c r="A44" s="370"/>
      <c r="B44" s="371"/>
      <c r="C44" s="366" t="s">
        <v>692</v>
      </c>
      <c r="D44" s="367"/>
      <c r="E44" s="66">
        <f>SUM(E39:E43)</f>
        <v>197</v>
      </c>
      <c r="F44" s="66">
        <f>SUM(F39:F43)</f>
        <v>97</v>
      </c>
      <c r="G44" s="66">
        <f>SUM(G39:G43)</f>
        <v>100</v>
      </c>
      <c r="H44" s="66">
        <f>SUM(H39:H43)</f>
        <v>226</v>
      </c>
      <c r="I44" s="66">
        <f>SUM(I39:I43)</f>
        <v>122</v>
      </c>
      <c r="J44" s="66">
        <f>SUM(J39:J43)</f>
        <v>104</v>
      </c>
      <c r="K44" s="66">
        <f>SUM(K39:K43)</f>
        <v>275</v>
      </c>
      <c r="L44" s="66">
        <f>SUM(L39:L43)</f>
        <v>135</v>
      </c>
      <c r="M44" s="66">
        <f>SUM(M39:M43)</f>
        <v>140</v>
      </c>
      <c r="N44" s="66">
        <f>SUM(N39:N43)</f>
        <v>306</v>
      </c>
      <c r="O44" s="66">
        <f>SUM(O39:O43)</f>
        <v>152</v>
      </c>
      <c r="P44" s="66">
        <f>SUM(P39:P43)</f>
        <v>154</v>
      </c>
    </row>
    <row r="45" spans="1:16" s="82" customFormat="1" ht="15.75" customHeight="1">
      <c r="A45" s="370"/>
      <c r="B45" s="371" t="s">
        <v>396</v>
      </c>
      <c r="C45" s="67">
        <v>34</v>
      </c>
      <c r="D45" s="67" t="s">
        <v>634</v>
      </c>
      <c r="E45" s="80">
        <f>SUM(F45:G45)</f>
        <v>2</v>
      </c>
      <c r="F45" s="80">
        <v>2</v>
      </c>
      <c r="G45" s="80">
        <v>0</v>
      </c>
      <c r="H45" s="80">
        <f>SUM(I45:J45)</f>
        <v>4</v>
      </c>
      <c r="I45" s="80">
        <v>2</v>
      </c>
      <c r="J45" s="80">
        <v>2</v>
      </c>
      <c r="K45" s="80">
        <f>SUM(L45:M45)</f>
        <v>4</v>
      </c>
      <c r="L45" s="80">
        <v>1</v>
      </c>
      <c r="M45" s="80">
        <v>3</v>
      </c>
      <c r="N45" s="80">
        <f>SUM(O45:P45)</f>
        <v>2</v>
      </c>
      <c r="O45" s="80">
        <v>1</v>
      </c>
      <c r="P45" s="80">
        <v>1</v>
      </c>
    </row>
    <row r="46" spans="1:16" s="82" customFormat="1" ht="15.75" customHeight="1">
      <c r="A46" s="370"/>
      <c r="B46" s="371"/>
      <c r="C46" s="67">
        <v>35</v>
      </c>
      <c r="D46" s="67" t="s">
        <v>456</v>
      </c>
      <c r="E46" s="80">
        <f>SUM(F46:G46)</f>
        <v>1</v>
      </c>
      <c r="F46" s="80">
        <v>0</v>
      </c>
      <c r="G46" s="80">
        <v>1</v>
      </c>
      <c r="H46" s="80">
        <f>SUM(I46:J46)</f>
        <v>4</v>
      </c>
      <c r="I46" s="80">
        <v>1</v>
      </c>
      <c r="J46" s="80">
        <v>3</v>
      </c>
      <c r="K46" s="80">
        <f>SUM(L46:M46)</f>
        <v>2</v>
      </c>
      <c r="L46" s="80">
        <v>1</v>
      </c>
      <c r="M46" s="80">
        <v>1</v>
      </c>
      <c r="N46" s="80">
        <f>SUM(O46:P46)</f>
        <v>7</v>
      </c>
      <c r="O46" s="80">
        <v>4</v>
      </c>
      <c r="P46" s="80">
        <v>3</v>
      </c>
    </row>
    <row r="47" spans="1:16" s="82" customFormat="1" ht="15.75" customHeight="1">
      <c r="A47" s="370"/>
      <c r="B47" s="371"/>
      <c r="C47" s="67">
        <v>36</v>
      </c>
      <c r="D47" s="67" t="s">
        <v>481</v>
      </c>
      <c r="E47" s="80">
        <f>SUM(F47:G47)</f>
        <v>19</v>
      </c>
      <c r="F47" s="80">
        <v>10</v>
      </c>
      <c r="G47" s="80">
        <v>9</v>
      </c>
      <c r="H47" s="80">
        <f>SUM(I47:J47)</f>
        <v>24</v>
      </c>
      <c r="I47" s="80">
        <v>14</v>
      </c>
      <c r="J47" s="80">
        <v>10</v>
      </c>
      <c r="K47" s="80">
        <f>SUM(L47:M47)</f>
        <v>34</v>
      </c>
      <c r="L47" s="80">
        <v>16</v>
      </c>
      <c r="M47" s="80">
        <v>18</v>
      </c>
      <c r="N47" s="80">
        <f>SUM(O47:P47)</f>
        <v>43</v>
      </c>
      <c r="O47" s="80">
        <v>19</v>
      </c>
      <c r="P47" s="80">
        <v>24</v>
      </c>
    </row>
    <row r="48" spans="1:16" s="82" customFormat="1" ht="15.75" customHeight="1">
      <c r="A48" s="370"/>
      <c r="B48" s="371"/>
      <c r="C48" s="67">
        <v>37</v>
      </c>
      <c r="D48" s="67" t="s">
        <v>463</v>
      </c>
      <c r="E48" s="80">
        <f>SUM(F48:G48)</f>
        <v>20</v>
      </c>
      <c r="F48" s="80">
        <v>6</v>
      </c>
      <c r="G48" s="80">
        <v>14</v>
      </c>
      <c r="H48" s="80">
        <f>SUM(I48:J48)</f>
        <v>25</v>
      </c>
      <c r="I48" s="80">
        <v>16</v>
      </c>
      <c r="J48" s="80">
        <v>9</v>
      </c>
      <c r="K48" s="80">
        <f>SUM(L48:M48)</f>
        <v>31</v>
      </c>
      <c r="L48" s="80">
        <v>13</v>
      </c>
      <c r="M48" s="80">
        <v>18</v>
      </c>
      <c r="N48" s="80">
        <f>SUM(O48:P48)</f>
        <v>51</v>
      </c>
      <c r="O48" s="80">
        <v>26</v>
      </c>
      <c r="P48" s="80">
        <v>25</v>
      </c>
    </row>
    <row r="49" spans="1:16" s="82" customFormat="1" ht="15.75" customHeight="1">
      <c r="A49" s="370"/>
      <c r="B49" s="371"/>
      <c r="C49" s="67">
        <v>38</v>
      </c>
      <c r="D49" s="67" t="s">
        <v>531</v>
      </c>
      <c r="E49" s="80">
        <f>SUM(F49:G49)</f>
        <v>1</v>
      </c>
      <c r="F49" s="80">
        <v>0</v>
      </c>
      <c r="G49" s="80">
        <v>1</v>
      </c>
      <c r="H49" s="80">
        <f>SUM(I49:J49)</f>
        <v>2</v>
      </c>
      <c r="I49" s="80">
        <v>1</v>
      </c>
      <c r="J49" s="80">
        <v>1</v>
      </c>
      <c r="K49" s="80">
        <f>SUM(L49:M49)</f>
        <v>5</v>
      </c>
      <c r="L49" s="80">
        <v>1</v>
      </c>
      <c r="M49" s="80">
        <v>4</v>
      </c>
      <c r="N49" s="80">
        <f>SUM(O49:P49)</f>
        <v>14</v>
      </c>
      <c r="O49" s="80">
        <v>7</v>
      </c>
      <c r="P49" s="80">
        <v>7</v>
      </c>
    </row>
    <row r="50" spans="1:16" s="82" customFormat="1" ht="15.75" customHeight="1">
      <c r="A50" s="370"/>
      <c r="B50" s="371"/>
      <c r="C50" s="366" t="s">
        <v>692</v>
      </c>
      <c r="D50" s="367"/>
      <c r="E50" s="66">
        <f>SUM(E45:E49)</f>
        <v>43</v>
      </c>
      <c r="F50" s="66">
        <f>SUM(F45:F49)</f>
        <v>18</v>
      </c>
      <c r="G50" s="66">
        <f>SUM(G45:G49)</f>
        <v>25</v>
      </c>
      <c r="H50" s="66">
        <f>SUM(H45:H49)</f>
        <v>59</v>
      </c>
      <c r="I50" s="66">
        <f>SUM(I45:I49)</f>
        <v>34</v>
      </c>
      <c r="J50" s="66">
        <f>SUM(J45:J49)</f>
        <v>25</v>
      </c>
      <c r="K50" s="66">
        <f>SUM(K45:K49)</f>
        <v>76</v>
      </c>
      <c r="L50" s="66">
        <f>SUM(L45:L49)</f>
        <v>32</v>
      </c>
      <c r="M50" s="66">
        <f>SUM(M45:M49)</f>
        <v>44</v>
      </c>
      <c r="N50" s="66">
        <f>SUM(N45:N49)</f>
        <v>117</v>
      </c>
      <c r="O50" s="66">
        <f>SUM(O45:O49)</f>
        <v>57</v>
      </c>
      <c r="P50" s="66">
        <f>SUM(P45:P49)</f>
        <v>60</v>
      </c>
    </row>
    <row r="51" spans="1:16" s="82" customFormat="1" ht="15.75" customHeight="1">
      <c r="A51" s="370"/>
      <c r="B51" s="368" t="s">
        <v>486</v>
      </c>
      <c r="C51" s="368"/>
      <c r="D51" s="369"/>
      <c r="E51" s="80">
        <f>E44+E50+E32</f>
        <v>420</v>
      </c>
      <c r="F51" s="80">
        <f>F44+F50+F32</f>
        <v>198</v>
      </c>
      <c r="G51" s="80">
        <f>G44+G50+G32</f>
        <v>222</v>
      </c>
      <c r="H51" s="80">
        <f>H44+H50+H32</f>
        <v>511</v>
      </c>
      <c r="I51" s="80">
        <f>I44+I50+I32</f>
        <v>282</v>
      </c>
      <c r="J51" s="80">
        <f>J44+J50+J32</f>
        <v>229</v>
      </c>
      <c r="K51" s="80">
        <f>K44+K50+K32</f>
        <v>733</v>
      </c>
      <c r="L51" s="80">
        <f>L44+L50+L32</f>
        <v>344</v>
      </c>
      <c r="M51" s="80">
        <f>M44+M50+M32</f>
        <v>389</v>
      </c>
      <c r="N51" s="80">
        <f>N44+N50+N32</f>
        <v>944</v>
      </c>
      <c r="O51" s="80">
        <f>O44+O50+O32</f>
        <v>483</v>
      </c>
      <c r="P51" s="80">
        <f>P44+P50+P32</f>
        <v>461</v>
      </c>
    </row>
    <row r="52" spans="1:16" s="82" customFormat="1" ht="15.75" customHeight="1">
      <c r="A52" s="370" t="s">
        <v>755</v>
      </c>
      <c r="B52" s="371" t="s">
        <v>381</v>
      </c>
      <c r="C52" s="67">
        <v>39</v>
      </c>
      <c r="D52" s="67" t="s">
        <v>323</v>
      </c>
      <c r="E52" s="80">
        <f>SUM(F52:G52)</f>
        <v>23</v>
      </c>
      <c r="F52" s="80">
        <v>14</v>
      </c>
      <c r="G52" s="80">
        <v>9</v>
      </c>
      <c r="H52" s="80">
        <f>SUM(I52:J52)</f>
        <v>23</v>
      </c>
      <c r="I52" s="80">
        <v>14</v>
      </c>
      <c r="J52" s="80">
        <v>9</v>
      </c>
      <c r="K52" s="80">
        <f>SUM(L52:M52)</f>
        <v>46</v>
      </c>
      <c r="L52" s="80">
        <v>19</v>
      </c>
      <c r="M52" s="80">
        <v>27</v>
      </c>
      <c r="N52" s="80">
        <f>SUM(O52:P52)</f>
        <v>64</v>
      </c>
      <c r="O52" s="80">
        <v>28</v>
      </c>
      <c r="P52" s="80">
        <v>36</v>
      </c>
    </row>
    <row r="53" spans="1:16" s="82" customFormat="1" ht="15.75" customHeight="1">
      <c r="A53" s="370"/>
      <c r="B53" s="371"/>
      <c r="C53" s="67">
        <v>40</v>
      </c>
      <c r="D53" s="67" t="s">
        <v>372</v>
      </c>
      <c r="E53" s="80">
        <f>SUM(F53:G53)</f>
        <v>16</v>
      </c>
      <c r="F53" s="80">
        <v>6</v>
      </c>
      <c r="G53" s="80">
        <v>10</v>
      </c>
      <c r="H53" s="80">
        <f>SUM(I53:J53)</f>
        <v>14</v>
      </c>
      <c r="I53" s="80">
        <v>6</v>
      </c>
      <c r="J53" s="80">
        <v>8</v>
      </c>
      <c r="K53" s="80">
        <f>SUM(L53:M53)</f>
        <v>10</v>
      </c>
      <c r="L53" s="80">
        <v>3</v>
      </c>
      <c r="M53" s="80">
        <v>7</v>
      </c>
      <c r="N53" s="80">
        <f>SUM(O53:P53)</f>
        <v>5</v>
      </c>
      <c r="O53" s="80">
        <v>2</v>
      </c>
      <c r="P53" s="80">
        <v>3</v>
      </c>
    </row>
    <row r="54" spans="1:16" s="82" customFormat="1" ht="15.75" customHeight="1">
      <c r="A54" s="370"/>
      <c r="B54" s="371"/>
      <c r="C54" s="67">
        <v>41</v>
      </c>
      <c r="D54" s="67" t="s">
        <v>376</v>
      </c>
      <c r="E54" s="80">
        <f>SUM(F54:G54)</f>
        <v>50</v>
      </c>
      <c r="F54" s="80">
        <v>24</v>
      </c>
      <c r="G54" s="80">
        <v>26</v>
      </c>
      <c r="H54" s="80">
        <f>SUM(I54:J54)</f>
        <v>74</v>
      </c>
      <c r="I54" s="80">
        <v>37</v>
      </c>
      <c r="J54" s="80">
        <v>37</v>
      </c>
      <c r="K54" s="80">
        <f>SUM(L54:M54)</f>
        <v>126</v>
      </c>
      <c r="L54" s="80">
        <v>67</v>
      </c>
      <c r="M54" s="80">
        <v>59</v>
      </c>
      <c r="N54" s="80">
        <f>SUM(O54:P54)</f>
        <v>183</v>
      </c>
      <c r="O54" s="80">
        <v>83</v>
      </c>
      <c r="P54" s="80">
        <v>100</v>
      </c>
    </row>
    <row r="55" spans="1:16" s="82" customFormat="1" ht="15.75" customHeight="1">
      <c r="A55" s="370"/>
      <c r="B55" s="371"/>
      <c r="C55" s="67">
        <v>42</v>
      </c>
      <c r="D55" s="67" t="s">
        <v>423</v>
      </c>
      <c r="E55" s="80">
        <f>SUM(F55:G55)</f>
        <v>20</v>
      </c>
      <c r="F55" s="80">
        <v>6</v>
      </c>
      <c r="G55" s="80">
        <v>14</v>
      </c>
      <c r="H55" s="80">
        <f>SUM(I55:J55)</f>
        <v>33</v>
      </c>
      <c r="I55" s="80">
        <v>16</v>
      </c>
      <c r="J55" s="80">
        <v>17</v>
      </c>
      <c r="K55" s="80">
        <f>SUM(L55:M55)</f>
        <v>32</v>
      </c>
      <c r="L55" s="80">
        <v>14</v>
      </c>
      <c r="M55" s="80">
        <v>18</v>
      </c>
      <c r="N55" s="80">
        <f>SUM(O55:P55)</f>
        <v>57</v>
      </c>
      <c r="O55" s="80">
        <v>25</v>
      </c>
      <c r="P55" s="80">
        <v>32</v>
      </c>
    </row>
    <row r="56" spans="1:16" s="82" customFormat="1" ht="15.75" customHeight="1">
      <c r="A56" s="370"/>
      <c r="B56" s="371"/>
      <c r="C56" s="67">
        <v>43</v>
      </c>
      <c r="D56" s="67" t="s">
        <v>374</v>
      </c>
      <c r="E56" s="80">
        <f>SUM(F56:G56)</f>
        <v>21</v>
      </c>
      <c r="F56" s="80">
        <v>13</v>
      </c>
      <c r="G56" s="80">
        <v>8</v>
      </c>
      <c r="H56" s="80">
        <f>SUM(I56:J56)</f>
        <v>22</v>
      </c>
      <c r="I56" s="80">
        <v>14</v>
      </c>
      <c r="J56" s="80">
        <v>8</v>
      </c>
      <c r="K56" s="80">
        <f>SUM(L56:M56)</f>
        <v>28</v>
      </c>
      <c r="L56" s="80">
        <v>17</v>
      </c>
      <c r="M56" s="80">
        <v>11</v>
      </c>
      <c r="N56" s="80">
        <f>SUM(O56:P56)</f>
        <v>55</v>
      </c>
      <c r="O56" s="80">
        <v>25</v>
      </c>
      <c r="P56" s="80">
        <v>30</v>
      </c>
    </row>
    <row r="57" spans="1:16" s="82" customFormat="1" ht="15.75" customHeight="1">
      <c r="A57" s="370"/>
      <c r="B57" s="371"/>
      <c r="C57" s="366" t="s">
        <v>692</v>
      </c>
      <c r="D57" s="375"/>
      <c r="E57" s="80">
        <f>SUM(E52:E56)</f>
        <v>130</v>
      </c>
      <c r="F57" s="80">
        <f>SUM(F52:F56)</f>
        <v>63</v>
      </c>
      <c r="G57" s="80">
        <f>SUM(G52:G56)</f>
        <v>67</v>
      </c>
      <c r="H57" s="80">
        <f>SUM(H52:H56)</f>
        <v>166</v>
      </c>
      <c r="I57" s="80">
        <f>SUM(I52:I56)</f>
        <v>87</v>
      </c>
      <c r="J57" s="80">
        <f>SUM(J52:J56)</f>
        <v>79</v>
      </c>
      <c r="K57" s="80">
        <f>SUM(K52:K56)</f>
        <v>242</v>
      </c>
      <c r="L57" s="80">
        <f>SUM(L52:L56)</f>
        <v>120</v>
      </c>
      <c r="M57" s="80">
        <f>SUM(M52:M56)</f>
        <v>122</v>
      </c>
      <c r="N57" s="80">
        <f>SUM(N52:N56)</f>
        <v>364</v>
      </c>
      <c r="O57" s="80">
        <f>SUM(O52:O56)</f>
        <v>163</v>
      </c>
      <c r="P57" s="80">
        <f>SUM(P52:P56)</f>
        <v>201</v>
      </c>
    </row>
    <row r="58" spans="1:16" s="82" customFormat="1" ht="15.75" customHeight="1">
      <c r="A58" s="370"/>
      <c r="B58" s="371" t="s">
        <v>358</v>
      </c>
      <c r="C58" s="67">
        <v>44</v>
      </c>
      <c r="D58" s="43" t="s">
        <v>347</v>
      </c>
      <c r="E58" s="80">
        <f>SUM(F58:G58)</f>
        <v>20</v>
      </c>
      <c r="F58" s="80">
        <v>7</v>
      </c>
      <c r="G58" s="80">
        <v>13</v>
      </c>
      <c r="H58" s="80">
        <f>SUM(I58:J58)</f>
        <v>30</v>
      </c>
      <c r="I58" s="80">
        <v>13</v>
      </c>
      <c r="J58" s="80">
        <v>17</v>
      </c>
      <c r="K58" s="80">
        <f>SUM(L58:M58)</f>
        <v>34</v>
      </c>
      <c r="L58" s="80">
        <v>18</v>
      </c>
      <c r="M58" s="80">
        <v>16</v>
      </c>
      <c r="N58" s="80">
        <f>SUM(O58:P58)</f>
        <v>42</v>
      </c>
      <c r="O58" s="80">
        <v>21</v>
      </c>
      <c r="P58" s="80">
        <v>21</v>
      </c>
    </row>
    <row r="59" spans="1:16" s="82" customFormat="1" ht="15.75" customHeight="1">
      <c r="A59" s="370"/>
      <c r="B59" s="371"/>
      <c r="C59" s="67">
        <v>45</v>
      </c>
      <c r="D59" s="67" t="s">
        <v>642</v>
      </c>
      <c r="E59" s="80">
        <f>SUM(F59:G59)</f>
        <v>38</v>
      </c>
      <c r="F59" s="80">
        <v>19</v>
      </c>
      <c r="G59" s="80">
        <v>19</v>
      </c>
      <c r="H59" s="80">
        <f>SUM(I59:J59)</f>
        <v>51</v>
      </c>
      <c r="I59" s="80">
        <v>32</v>
      </c>
      <c r="J59" s="80">
        <v>19</v>
      </c>
      <c r="K59" s="80">
        <f>SUM(L59:M59)</f>
        <v>42</v>
      </c>
      <c r="L59" s="80">
        <v>19</v>
      </c>
      <c r="M59" s="80">
        <v>23</v>
      </c>
      <c r="N59" s="80">
        <f>SUM(O59:P59)</f>
        <v>23</v>
      </c>
      <c r="O59" s="80">
        <v>12</v>
      </c>
      <c r="P59" s="80">
        <v>11</v>
      </c>
    </row>
    <row r="60" spans="1:16" s="82" customFormat="1" ht="15.75" customHeight="1">
      <c r="A60" s="370"/>
      <c r="B60" s="371"/>
      <c r="C60" s="67">
        <v>46</v>
      </c>
      <c r="D60" s="67" t="s">
        <v>449</v>
      </c>
      <c r="E60" s="80">
        <f>SUM(F60:G60)</f>
        <v>35</v>
      </c>
      <c r="F60" s="80">
        <v>20</v>
      </c>
      <c r="G60" s="80">
        <v>15</v>
      </c>
      <c r="H60" s="80">
        <f>SUM(I60:J60)</f>
        <v>22</v>
      </c>
      <c r="I60" s="80">
        <v>14</v>
      </c>
      <c r="J60" s="80">
        <v>8</v>
      </c>
      <c r="K60" s="80">
        <f>SUM(L60:M60)</f>
        <v>30</v>
      </c>
      <c r="L60" s="80">
        <v>13</v>
      </c>
      <c r="M60" s="80">
        <v>17</v>
      </c>
      <c r="N60" s="80">
        <f>SUM(O60:P60)</f>
        <v>42</v>
      </c>
      <c r="O60" s="80">
        <v>21</v>
      </c>
      <c r="P60" s="80">
        <v>21</v>
      </c>
    </row>
    <row r="61" spans="1:16" s="82" customFormat="1" ht="15.75" customHeight="1">
      <c r="A61" s="370"/>
      <c r="B61" s="371"/>
      <c r="C61" s="67">
        <v>47</v>
      </c>
      <c r="D61" s="67" t="s">
        <v>370</v>
      </c>
      <c r="E61" s="80">
        <f>SUM(F61:G61)</f>
        <v>26</v>
      </c>
      <c r="F61" s="80">
        <v>14</v>
      </c>
      <c r="G61" s="80">
        <v>12</v>
      </c>
      <c r="H61" s="80">
        <f>SUM(I61:J61)</f>
        <v>39</v>
      </c>
      <c r="I61" s="80">
        <v>18</v>
      </c>
      <c r="J61" s="80">
        <v>21</v>
      </c>
      <c r="K61" s="80">
        <f>SUM(L61:M61)</f>
        <v>42</v>
      </c>
      <c r="L61" s="80">
        <v>19</v>
      </c>
      <c r="M61" s="80">
        <v>23</v>
      </c>
      <c r="N61" s="80">
        <f>SUM(O61:P61)</f>
        <v>43</v>
      </c>
      <c r="O61" s="80">
        <v>17</v>
      </c>
      <c r="P61" s="80">
        <v>26</v>
      </c>
    </row>
    <row r="62" spans="1:16" s="82" customFormat="1" ht="15.75" customHeight="1">
      <c r="A62" s="370"/>
      <c r="B62" s="371"/>
      <c r="C62" s="67">
        <v>48</v>
      </c>
      <c r="D62" s="67" t="s">
        <v>390</v>
      </c>
      <c r="E62" s="80">
        <f>SUM(F62:G62)</f>
        <v>14</v>
      </c>
      <c r="F62" s="80">
        <v>7</v>
      </c>
      <c r="G62" s="80">
        <v>7</v>
      </c>
      <c r="H62" s="80">
        <f>SUM(I62:J62)</f>
        <v>14</v>
      </c>
      <c r="I62" s="80">
        <v>8</v>
      </c>
      <c r="J62" s="80">
        <v>6</v>
      </c>
      <c r="K62" s="80">
        <f>SUM(L62:M62)</f>
        <v>9</v>
      </c>
      <c r="L62" s="80">
        <v>9</v>
      </c>
      <c r="M62" s="80">
        <v>0</v>
      </c>
      <c r="N62" s="80">
        <f>SUM(O62:P62)</f>
        <v>3</v>
      </c>
      <c r="O62" s="80">
        <v>2</v>
      </c>
      <c r="P62" s="80">
        <v>1</v>
      </c>
    </row>
    <row r="63" spans="1:16" s="82" customFormat="1" ht="15.75" customHeight="1">
      <c r="A63" s="370"/>
      <c r="B63" s="371"/>
      <c r="C63" s="67">
        <v>49</v>
      </c>
      <c r="D63" s="67" t="s">
        <v>397</v>
      </c>
      <c r="E63" s="80">
        <f>SUM(F63:G63)</f>
        <v>18</v>
      </c>
      <c r="F63" s="80">
        <v>7</v>
      </c>
      <c r="G63" s="80">
        <v>11</v>
      </c>
      <c r="H63" s="80">
        <f>SUM(I63:J63)</f>
        <v>39</v>
      </c>
      <c r="I63" s="80">
        <v>18</v>
      </c>
      <c r="J63" s="80">
        <v>21</v>
      </c>
      <c r="K63" s="80">
        <f>SUM(L63:M63)</f>
        <v>63</v>
      </c>
      <c r="L63" s="80">
        <v>36</v>
      </c>
      <c r="M63" s="80">
        <v>27</v>
      </c>
      <c r="N63" s="80">
        <f>SUM(O63:P63)</f>
        <v>126</v>
      </c>
      <c r="O63" s="80">
        <v>56</v>
      </c>
      <c r="P63" s="80">
        <v>70</v>
      </c>
    </row>
    <row r="64" spans="1:16" s="82" customFormat="1" ht="15.75" customHeight="1">
      <c r="A64" s="370"/>
      <c r="B64" s="371"/>
      <c r="C64" s="366" t="s">
        <v>692</v>
      </c>
      <c r="D64" s="367"/>
      <c r="E64" s="80">
        <f>SUM(E58:E63)</f>
        <v>151</v>
      </c>
      <c r="F64" s="80">
        <f>SUM(F58:F63)</f>
        <v>74</v>
      </c>
      <c r="G64" s="80">
        <f>SUM(G58:G63)</f>
        <v>77</v>
      </c>
      <c r="H64" s="80">
        <f>SUM(H58:H63)</f>
        <v>195</v>
      </c>
      <c r="I64" s="80">
        <f>SUM(I58:I63)</f>
        <v>103</v>
      </c>
      <c r="J64" s="80">
        <f>SUM(J58:J63)</f>
        <v>92</v>
      </c>
      <c r="K64" s="80">
        <f>SUM(K58:K63)</f>
        <v>220</v>
      </c>
      <c r="L64" s="80">
        <f>SUM(L58:L63)</f>
        <v>114</v>
      </c>
      <c r="M64" s="80">
        <f>SUM(M58:M63)</f>
        <v>106</v>
      </c>
      <c r="N64" s="80">
        <f>SUM(N58:N63)</f>
        <v>279</v>
      </c>
      <c r="O64" s="80">
        <f>SUM(O58:O63)</f>
        <v>129</v>
      </c>
      <c r="P64" s="80">
        <f>SUM(P58:P63)</f>
        <v>150</v>
      </c>
    </row>
    <row r="65" spans="1:16" s="82" customFormat="1" ht="15.75" customHeight="1">
      <c r="A65" s="370"/>
      <c r="B65" s="371" t="s">
        <v>341</v>
      </c>
      <c r="C65" s="67">
        <v>50</v>
      </c>
      <c r="D65" s="67" t="s">
        <v>467</v>
      </c>
      <c r="E65" s="80">
        <f>SUM(F65:G65)</f>
        <v>40</v>
      </c>
      <c r="F65" s="80">
        <v>22</v>
      </c>
      <c r="G65" s="80">
        <v>18</v>
      </c>
      <c r="H65" s="80">
        <f>SUM(I65:J65)</f>
        <v>38</v>
      </c>
      <c r="I65" s="80">
        <v>22</v>
      </c>
      <c r="J65" s="80">
        <v>16</v>
      </c>
      <c r="K65" s="80">
        <f>SUM(L65:M65)</f>
        <v>45</v>
      </c>
      <c r="L65" s="80">
        <v>19</v>
      </c>
      <c r="M65" s="80">
        <v>26</v>
      </c>
      <c r="N65" s="80">
        <f>SUM(O65:P65)</f>
        <v>65</v>
      </c>
      <c r="O65" s="80">
        <v>33</v>
      </c>
      <c r="P65" s="80">
        <v>32</v>
      </c>
    </row>
    <row r="66" spans="1:16" s="82" customFormat="1" ht="15.75" customHeight="1">
      <c r="A66" s="370"/>
      <c r="B66" s="371"/>
      <c r="C66" s="67">
        <v>51</v>
      </c>
      <c r="D66" s="67" t="s">
        <v>509</v>
      </c>
      <c r="E66" s="80">
        <f>SUM(F66:G66)</f>
        <v>12</v>
      </c>
      <c r="F66" s="80">
        <v>5</v>
      </c>
      <c r="G66" s="80">
        <v>7</v>
      </c>
      <c r="H66" s="80">
        <f>SUM(I66:J66)</f>
        <v>12</v>
      </c>
      <c r="I66" s="80">
        <v>6</v>
      </c>
      <c r="J66" s="80">
        <v>6</v>
      </c>
      <c r="K66" s="80">
        <f>SUM(L66:M66)</f>
        <v>23</v>
      </c>
      <c r="L66" s="80">
        <v>11</v>
      </c>
      <c r="M66" s="80">
        <v>12</v>
      </c>
      <c r="N66" s="80">
        <f>SUM(O66:P66)</f>
        <v>28</v>
      </c>
      <c r="O66" s="80">
        <v>12</v>
      </c>
      <c r="P66" s="80">
        <v>16</v>
      </c>
    </row>
    <row r="67" spans="1:16" s="82" customFormat="1" ht="15.75" customHeight="1">
      <c r="A67" s="370"/>
      <c r="B67" s="371"/>
      <c r="C67" s="67">
        <v>52</v>
      </c>
      <c r="D67" s="67" t="s">
        <v>484</v>
      </c>
      <c r="E67" s="80">
        <f>SUM(F67:G67)</f>
        <v>2</v>
      </c>
      <c r="F67" s="80">
        <v>1</v>
      </c>
      <c r="G67" s="80">
        <v>1</v>
      </c>
      <c r="H67" s="80">
        <f>SUM(I67:J67)</f>
        <v>4</v>
      </c>
      <c r="I67" s="80">
        <v>1</v>
      </c>
      <c r="J67" s="80">
        <v>3</v>
      </c>
      <c r="K67" s="80">
        <f>SUM(L67:M67)</f>
        <v>9</v>
      </c>
      <c r="L67" s="80">
        <v>5</v>
      </c>
      <c r="M67" s="80">
        <v>4</v>
      </c>
      <c r="N67" s="80">
        <f>SUM(O67:P67)</f>
        <v>3</v>
      </c>
      <c r="O67" s="80">
        <v>2</v>
      </c>
      <c r="P67" s="80">
        <v>1</v>
      </c>
    </row>
    <row r="68" spans="1:16" s="82" customFormat="1" ht="15.75" customHeight="1">
      <c r="A68" s="370"/>
      <c r="B68" s="371"/>
      <c r="C68" s="67">
        <v>53</v>
      </c>
      <c r="D68" s="67" t="s">
        <v>474</v>
      </c>
      <c r="E68" s="80">
        <f>SUM(F68:G68)</f>
        <v>25</v>
      </c>
      <c r="F68" s="80">
        <v>12</v>
      </c>
      <c r="G68" s="80">
        <v>13</v>
      </c>
      <c r="H68" s="80">
        <f>SUM(I68:J68)</f>
        <v>39</v>
      </c>
      <c r="I68" s="80">
        <v>20</v>
      </c>
      <c r="J68" s="80">
        <v>19</v>
      </c>
      <c r="K68" s="80">
        <f>SUM(L68:M68)</f>
        <v>42</v>
      </c>
      <c r="L68" s="80">
        <v>23</v>
      </c>
      <c r="M68" s="80">
        <v>19</v>
      </c>
      <c r="N68" s="80">
        <f>SUM(O68:P68)</f>
        <v>55</v>
      </c>
      <c r="O68" s="80">
        <v>34</v>
      </c>
      <c r="P68" s="80">
        <v>21</v>
      </c>
    </row>
    <row r="69" spans="1:16" s="82" customFormat="1" ht="15.75" customHeight="1">
      <c r="A69" s="370"/>
      <c r="B69" s="371"/>
      <c r="C69" s="67">
        <v>54</v>
      </c>
      <c r="D69" s="67" t="s">
        <v>439</v>
      </c>
      <c r="E69" s="80">
        <f>SUM(F69:G69)</f>
        <v>16</v>
      </c>
      <c r="F69" s="80">
        <v>5</v>
      </c>
      <c r="G69" s="80">
        <v>11</v>
      </c>
      <c r="H69" s="80">
        <f>SUM(I69:J69)</f>
        <v>29</v>
      </c>
      <c r="I69" s="80">
        <v>15</v>
      </c>
      <c r="J69" s="80">
        <v>14</v>
      </c>
      <c r="K69" s="80">
        <f>SUM(L69:M69)</f>
        <v>19</v>
      </c>
      <c r="L69" s="80">
        <v>5</v>
      </c>
      <c r="M69" s="80">
        <v>14</v>
      </c>
      <c r="N69" s="80">
        <f>SUM(O69:P69)</f>
        <v>30</v>
      </c>
      <c r="O69" s="80">
        <v>14</v>
      </c>
      <c r="P69" s="80">
        <v>16</v>
      </c>
    </row>
    <row r="70" spans="1:16" s="82" customFormat="1" ht="15.75" customHeight="1">
      <c r="A70" s="370"/>
      <c r="B70" s="371"/>
      <c r="C70" s="67">
        <v>55</v>
      </c>
      <c r="D70" s="67" t="s">
        <v>395</v>
      </c>
      <c r="E70" s="80">
        <f>SUM(F70:G70)</f>
        <v>3</v>
      </c>
      <c r="F70" s="80">
        <v>3</v>
      </c>
      <c r="G70" s="80">
        <v>0</v>
      </c>
      <c r="H70" s="80">
        <f>SUM(I70:J70)</f>
        <v>4</v>
      </c>
      <c r="I70" s="80">
        <v>2</v>
      </c>
      <c r="J70" s="80">
        <v>2</v>
      </c>
      <c r="K70" s="80">
        <f>SUM(L70:M70)</f>
        <v>3</v>
      </c>
      <c r="L70" s="80">
        <v>0</v>
      </c>
      <c r="M70" s="80">
        <v>3</v>
      </c>
      <c r="N70" s="80">
        <f>SUM(O70:P70)</f>
        <v>6</v>
      </c>
      <c r="O70" s="80">
        <v>5</v>
      </c>
      <c r="P70" s="80">
        <v>1</v>
      </c>
    </row>
    <row r="71" spans="1:16" s="82" customFormat="1" ht="15.75" customHeight="1">
      <c r="A71" s="370"/>
      <c r="B71" s="371"/>
      <c r="C71" s="366" t="s">
        <v>692</v>
      </c>
      <c r="D71" s="367"/>
      <c r="E71" s="80">
        <f>SUM(E65:E70)</f>
        <v>98</v>
      </c>
      <c r="F71" s="80">
        <f>SUM(F65:F70)</f>
        <v>48</v>
      </c>
      <c r="G71" s="80">
        <f>SUM(G65:G70)</f>
        <v>50</v>
      </c>
      <c r="H71" s="80">
        <f>SUM(H65:H70)</f>
        <v>126</v>
      </c>
      <c r="I71" s="80">
        <f>SUM(I65:I70)</f>
        <v>66</v>
      </c>
      <c r="J71" s="80">
        <f>SUM(J65:J70)</f>
        <v>60</v>
      </c>
      <c r="K71" s="80">
        <f>SUM(K65:K70)</f>
        <v>141</v>
      </c>
      <c r="L71" s="80">
        <f>SUM(L65:L70)</f>
        <v>63</v>
      </c>
      <c r="M71" s="80">
        <f>SUM(M65:M70)</f>
        <v>78</v>
      </c>
      <c r="N71" s="80">
        <f>SUM(N65:N70)</f>
        <v>187</v>
      </c>
      <c r="O71" s="80">
        <f>SUM(O65:O70)</f>
        <v>100</v>
      </c>
      <c r="P71" s="80">
        <f>SUM(P65:P70)</f>
        <v>87</v>
      </c>
    </row>
    <row r="72" spans="1:16" s="82" customFormat="1" ht="15.75" customHeight="1">
      <c r="A72" s="370"/>
      <c r="B72" s="371" t="s">
        <v>396</v>
      </c>
      <c r="C72" s="67">
        <v>56</v>
      </c>
      <c r="D72" s="67" t="s">
        <v>475</v>
      </c>
      <c r="E72" s="80">
        <f>SUM(F72:G72)</f>
        <v>4</v>
      </c>
      <c r="F72" s="80">
        <v>2</v>
      </c>
      <c r="G72" s="80">
        <v>2</v>
      </c>
      <c r="H72" s="80">
        <f>SUM(I72:J72)</f>
        <v>17</v>
      </c>
      <c r="I72" s="80">
        <v>6</v>
      </c>
      <c r="J72" s="80">
        <v>11</v>
      </c>
      <c r="K72" s="80">
        <f>SUM(L72:M72)</f>
        <v>12</v>
      </c>
      <c r="L72" s="80">
        <v>7</v>
      </c>
      <c r="M72" s="80">
        <v>5</v>
      </c>
      <c r="N72" s="80">
        <f>SUM(O72:P72)</f>
        <v>20</v>
      </c>
      <c r="O72" s="80">
        <v>12</v>
      </c>
      <c r="P72" s="80">
        <v>8</v>
      </c>
    </row>
    <row r="73" spans="1:16" s="82" customFormat="1" ht="15.75" customHeight="1">
      <c r="A73" s="370"/>
      <c r="B73" s="371"/>
      <c r="C73" s="67">
        <v>57</v>
      </c>
      <c r="D73" s="67" t="s">
        <v>522</v>
      </c>
      <c r="E73" s="80">
        <f>SUM(F73:G73)</f>
        <v>52</v>
      </c>
      <c r="F73" s="80">
        <v>28</v>
      </c>
      <c r="G73" s="80">
        <v>24</v>
      </c>
      <c r="H73" s="80">
        <f>SUM(I73:J73)</f>
        <v>69</v>
      </c>
      <c r="I73" s="80">
        <v>36</v>
      </c>
      <c r="J73" s="80">
        <v>33</v>
      </c>
      <c r="K73" s="80">
        <f>SUM(L73:M73)</f>
        <v>48</v>
      </c>
      <c r="L73" s="80">
        <v>24</v>
      </c>
      <c r="M73" s="80">
        <v>24</v>
      </c>
      <c r="N73" s="80">
        <f>SUM(O73:P73)</f>
        <v>66</v>
      </c>
      <c r="O73" s="80">
        <v>35</v>
      </c>
      <c r="P73" s="80">
        <v>31</v>
      </c>
    </row>
    <row r="74" spans="1:16" s="82" customFormat="1" ht="15.75" customHeight="1">
      <c r="A74" s="370"/>
      <c r="B74" s="371"/>
      <c r="C74" s="67">
        <v>58</v>
      </c>
      <c r="D74" s="67" t="s">
        <v>380</v>
      </c>
      <c r="E74" s="80">
        <f>SUM(F74:G74)</f>
        <v>25</v>
      </c>
      <c r="F74" s="80">
        <v>14</v>
      </c>
      <c r="G74" s="80">
        <v>11</v>
      </c>
      <c r="H74" s="80">
        <f>SUM(I74:J74)</f>
        <v>23</v>
      </c>
      <c r="I74" s="80">
        <v>12</v>
      </c>
      <c r="J74" s="80">
        <v>11</v>
      </c>
      <c r="K74" s="80">
        <f>SUM(L74:M74)</f>
        <v>42</v>
      </c>
      <c r="L74" s="80">
        <v>21</v>
      </c>
      <c r="M74" s="80">
        <v>21</v>
      </c>
      <c r="N74" s="80">
        <f>SUM(O74:P74)</f>
        <v>44</v>
      </c>
      <c r="O74" s="80">
        <v>24</v>
      </c>
      <c r="P74" s="80">
        <v>20</v>
      </c>
    </row>
    <row r="75" spans="1:16" s="82" customFormat="1" ht="15.75" customHeight="1">
      <c r="A75" s="370"/>
      <c r="B75" s="371"/>
      <c r="C75" s="67">
        <v>59</v>
      </c>
      <c r="D75" s="67" t="s">
        <v>647</v>
      </c>
      <c r="E75" s="80">
        <f>SUM(F75:G75)</f>
        <v>2</v>
      </c>
      <c r="F75" s="80">
        <v>1</v>
      </c>
      <c r="G75" s="80">
        <v>1</v>
      </c>
      <c r="H75" s="80">
        <f>SUM(I75:J75)</f>
        <v>2</v>
      </c>
      <c r="I75" s="80">
        <v>1</v>
      </c>
      <c r="J75" s="80">
        <v>1</v>
      </c>
      <c r="K75" s="80">
        <f>SUM(L75:M75)</f>
        <v>5</v>
      </c>
      <c r="L75" s="80">
        <v>2</v>
      </c>
      <c r="M75" s="80">
        <v>3</v>
      </c>
      <c r="N75" s="80">
        <f>SUM(O75:P75)</f>
        <v>13</v>
      </c>
      <c r="O75" s="80">
        <v>7</v>
      </c>
      <c r="P75" s="80">
        <v>6</v>
      </c>
    </row>
    <row r="76" spans="1:16" s="82" customFormat="1" ht="15.75" customHeight="1">
      <c r="A76" s="370"/>
      <c r="B76" s="371"/>
      <c r="C76" s="67">
        <v>60</v>
      </c>
      <c r="D76" s="67" t="s">
        <v>497</v>
      </c>
      <c r="E76" s="80">
        <f>SUM(F76:G76)</f>
        <v>5</v>
      </c>
      <c r="F76" s="80">
        <v>3</v>
      </c>
      <c r="G76" s="80">
        <v>2</v>
      </c>
      <c r="H76" s="80">
        <f>SUM(I76:J76)</f>
        <v>6</v>
      </c>
      <c r="I76" s="80">
        <v>2</v>
      </c>
      <c r="J76" s="80">
        <v>4</v>
      </c>
      <c r="K76" s="80">
        <f>SUM(L76:M76)</f>
        <v>5</v>
      </c>
      <c r="L76" s="80">
        <v>2</v>
      </c>
      <c r="M76" s="80">
        <v>3</v>
      </c>
      <c r="N76" s="80">
        <f>SUM(O76:P76)</f>
        <v>22</v>
      </c>
      <c r="O76" s="80">
        <v>15</v>
      </c>
      <c r="P76" s="80">
        <v>7</v>
      </c>
    </row>
    <row r="77" spans="1:16" ht="15.75" customHeight="1">
      <c r="A77" s="370"/>
      <c r="B77" s="371"/>
      <c r="C77" s="67">
        <v>61</v>
      </c>
      <c r="D77" s="67" t="s">
        <v>725</v>
      </c>
      <c r="E77" s="80">
        <f>SUM(F77:G77)</f>
        <v>15</v>
      </c>
      <c r="F77" s="80">
        <v>10</v>
      </c>
      <c r="G77" s="80">
        <v>5</v>
      </c>
      <c r="H77" s="80">
        <f>SUM(I77:J77)</f>
        <v>21</v>
      </c>
      <c r="I77" s="80">
        <v>10</v>
      </c>
      <c r="J77" s="80">
        <v>11</v>
      </c>
      <c r="K77" s="80">
        <f>SUM(L77:M77)</f>
        <v>28</v>
      </c>
      <c r="L77" s="80">
        <v>10</v>
      </c>
      <c r="M77" s="80">
        <v>18</v>
      </c>
      <c r="N77" s="80">
        <f>SUM(O77:P77)</f>
        <v>44</v>
      </c>
      <c r="O77" s="80">
        <v>19</v>
      </c>
      <c r="P77" s="80">
        <v>25</v>
      </c>
    </row>
    <row r="78" spans="1:16" ht="15.75" customHeight="1">
      <c r="A78" s="370"/>
      <c r="B78" s="371"/>
      <c r="C78" s="366" t="s">
        <v>692</v>
      </c>
      <c r="D78" s="367"/>
      <c r="E78" s="80">
        <f>SUM(E72:E77)</f>
        <v>103</v>
      </c>
      <c r="F78" s="80">
        <f>SUM(F72:F77)</f>
        <v>58</v>
      </c>
      <c r="G78" s="80">
        <f>SUM(G72:G77)</f>
        <v>45</v>
      </c>
      <c r="H78" s="80">
        <f>SUM(H72:H77)</f>
        <v>138</v>
      </c>
      <c r="I78" s="80">
        <f>SUM(I72:I77)</f>
        <v>67</v>
      </c>
      <c r="J78" s="80">
        <f>SUM(J72:J77)</f>
        <v>71</v>
      </c>
      <c r="K78" s="80">
        <f>SUM(K72:K77)</f>
        <v>140</v>
      </c>
      <c r="L78" s="80">
        <f>SUM(L72:L77)</f>
        <v>66</v>
      </c>
      <c r="M78" s="80">
        <f>SUM(M72:M77)</f>
        <v>74</v>
      </c>
      <c r="N78" s="80">
        <f>SUM(N72:N77)</f>
        <v>209</v>
      </c>
      <c r="O78" s="80">
        <f>SUM(O72:O77)</f>
        <v>112</v>
      </c>
      <c r="P78" s="80">
        <f>SUM(P72:P77)</f>
        <v>97</v>
      </c>
    </row>
    <row r="79" spans="1:16" ht="15.75" customHeight="1">
      <c r="A79" s="370"/>
      <c r="B79" s="368" t="s">
        <v>486</v>
      </c>
      <c r="C79" s="368"/>
      <c r="D79" s="369"/>
      <c r="E79" s="80">
        <f>E78+E71+E64+E57</f>
        <v>482</v>
      </c>
      <c r="F79" s="80">
        <f>F78+F71+F64+F57</f>
        <v>243</v>
      </c>
      <c r="G79" s="80">
        <f>G78+G71+G64+G57</f>
        <v>239</v>
      </c>
      <c r="H79" s="80">
        <f>H78+H71+H64+H57</f>
        <v>625</v>
      </c>
      <c r="I79" s="80">
        <f>I78+I71+I64+I57</f>
        <v>323</v>
      </c>
      <c r="J79" s="80">
        <f>J78+J71+J64+J57</f>
        <v>302</v>
      </c>
      <c r="K79" s="80">
        <f>K78+K71+K64+K57</f>
        <v>743</v>
      </c>
      <c r="L79" s="80">
        <f>L78+L71+L64+L57</f>
        <v>363</v>
      </c>
      <c r="M79" s="80">
        <f>M78+M71+M64+M57</f>
        <v>380</v>
      </c>
      <c r="N79" s="80">
        <f>N78+N71+N64+N57</f>
        <v>1039</v>
      </c>
      <c r="O79" s="80">
        <f>O78+O71+O64+O57</f>
        <v>504</v>
      </c>
      <c r="P79" s="80">
        <f>P78+P71+P64+P57</f>
        <v>535</v>
      </c>
    </row>
    <row r="80" spans="1:16" ht="15.75" customHeight="1">
      <c r="A80" s="370" t="s">
        <v>757</v>
      </c>
      <c r="B80" s="371" t="s">
        <v>381</v>
      </c>
      <c r="C80" s="67">
        <v>62</v>
      </c>
      <c r="D80" s="67" t="s">
        <v>470</v>
      </c>
      <c r="E80" s="80">
        <f>SUM(F80:G80)</f>
        <v>28</v>
      </c>
      <c r="F80" s="80">
        <v>20</v>
      </c>
      <c r="G80" s="80">
        <v>8</v>
      </c>
      <c r="H80" s="80">
        <f>SUM(I80:J80)</f>
        <v>35</v>
      </c>
      <c r="I80" s="80">
        <v>20</v>
      </c>
      <c r="J80" s="80">
        <v>15</v>
      </c>
      <c r="K80" s="80">
        <f>SUM(L80:M80)</f>
        <v>44</v>
      </c>
      <c r="L80" s="80">
        <v>24</v>
      </c>
      <c r="M80" s="80">
        <v>20</v>
      </c>
      <c r="N80" s="80">
        <f>SUM(O80:P80)</f>
        <v>44</v>
      </c>
      <c r="O80" s="80">
        <v>22</v>
      </c>
      <c r="P80" s="80">
        <v>22</v>
      </c>
    </row>
    <row r="81" spans="1:16" ht="15.75" customHeight="1">
      <c r="A81" s="370"/>
      <c r="B81" s="371"/>
      <c r="C81" s="67">
        <v>63</v>
      </c>
      <c r="D81" s="67" t="s">
        <v>521</v>
      </c>
      <c r="E81" s="80">
        <f>SUM(F81:G81)</f>
        <v>22</v>
      </c>
      <c r="F81" s="80">
        <v>10</v>
      </c>
      <c r="G81" s="80">
        <v>12</v>
      </c>
      <c r="H81" s="80">
        <f>SUM(I81:J81)</f>
        <v>28</v>
      </c>
      <c r="I81" s="80">
        <v>14</v>
      </c>
      <c r="J81" s="80">
        <v>14</v>
      </c>
      <c r="K81" s="80">
        <f>SUM(L81:M81)</f>
        <v>43</v>
      </c>
      <c r="L81" s="80">
        <v>18</v>
      </c>
      <c r="M81" s="80">
        <v>25</v>
      </c>
      <c r="N81" s="80">
        <f>SUM(O81:P81)</f>
        <v>48</v>
      </c>
      <c r="O81" s="80">
        <v>26</v>
      </c>
      <c r="P81" s="80">
        <v>22</v>
      </c>
    </row>
    <row r="82" spans="1:16" ht="15.75" customHeight="1">
      <c r="A82" s="370"/>
      <c r="B82" s="371"/>
      <c r="C82" s="67">
        <v>64</v>
      </c>
      <c r="D82" s="67" t="s">
        <v>403</v>
      </c>
      <c r="E82" s="80">
        <f>SUM(F82:G82)</f>
        <v>34</v>
      </c>
      <c r="F82" s="80">
        <v>16</v>
      </c>
      <c r="G82" s="80">
        <v>18</v>
      </c>
      <c r="H82" s="80">
        <f>SUM(I82:J82)</f>
        <v>37</v>
      </c>
      <c r="I82" s="80">
        <v>20</v>
      </c>
      <c r="J82" s="80">
        <v>17</v>
      </c>
      <c r="K82" s="80">
        <f>SUM(L82:M82)</f>
        <v>47</v>
      </c>
      <c r="L82" s="80">
        <v>25</v>
      </c>
      <c r="M82" s="80">
        <v>22</v>
      </c>
      <c r="N82" s="80">
        <f>SUM(O82:P82)</f>
        <v>60</v>
      </c>
      <c r="O82" s="80">
        <v>28</v>
      </c>
      <c r="P82" s="80">
        <v>32</v>
      </c>
    </row>
    <row r="83" spans="1:16" ht="15.75" customHeight="1">
      <c r="A83" s="370"/>
      <c r="B83" s="371"/>
      <c r="C83" s="67">
        <v>65</v>
      </c>
      <c r="D83" s="67" t="s">
        <v>318</v>
      </c>
      <c r="E83" s="80">
        <f>SUM(F83:G83)</f>
        <v>27</v>
      </c>
      <c r="F83" s="80">
        <v>15</v>
      </c>
      <c r="G83" s="80">
        <v>12</v>
      </c>
      <c r="H83" s="80">
        <f>SUM(I83:J83)</f>
        <v>21</v>
      </c>
      <c r="I83" s="80">
        <v>9</v>
      </c>
      <c r="J83" s="80">
        <v>12</v>
      </c>
      <c r="K83" s="80">
        <f>SUM(L83:M83)</f>
        <v>40</v>
      </c>
      <c r="L83" s="80">
        <v>18</v>
      </c>
      <c r="M83" s="80">
        <v>22</v>
      </c>
      <c r="N83" s="80">
        <f>SUM(O83:P83)</f>
        <v>47</v>
      </c>
      <c r="O83" s="80">
        <v>29</v>
      </c>
      <c r="P83" s="80">
        <v>18</v>
      </c>
    </row>
    <row r="84" spans="1:16" ht="15.75" customHeight="1">
      <c r="A84" s="370"/>
      <c r="B84" s="371"/>
      <c r="C84" s="67">
        <v>66</v>
      </c>
      <c r="D84" s="79" t="s">
        <v>722</v>
      </c>
      <c r="E84" s="80">
        <f>SUM(F84:G84)</f>
        <v>0</v>
      </c>
      <c r="F84" s="80"/>
      <c r="G84" s="80"/>
      <c r="H84" s="80">
        <f>SUM(I84:J84)</f>
        <v>0</v>
      </c>
      <c r="I84" s="80"/>
      <c r="J84" s="80"/>
      <c r="K84" s="80">
        <f>SUM(L84:M84)</f>
        <v>0</v>
      </c>
      <c r="L84" s="80"/>
      <c r="M84" s="80"/>
      <c r="N84" s="80">
        <f>SUM(O84:P84)</f>
        <v>0</v>
      </c>
      <c r="O84" s="80"/>
      <c r="P84" s="80"/>
    </row>
    <row r="85" spans="1:16" ht="15.75" customHeight="1">
      <c r="A85" s="370"/>
      <c r="B85" s="371"/>
      <c r="C85" s="367" t="s">
        <v>692</v>
      </c>
      <c r="D85" s="373"/>
      <c r="E85" s="80">
        <f>SUM(E80:E84)</f>
        <v>111</v>
      </c>
      <c r="F85" s="80">
        <f>SUM(F80:F84)</f>
        <v>61</v>
      </c>
      <c r="G85" s="80">
        <f>SUM(G80:G84)</f>
        <v>50</v>
      </c>
      <c r="H85" s="80">
        <f>SUM(H80:H84)</f>
        <v>121</v>
      </c>
      <c r="I85" s="80">
        <f>SUM(I80:I84)</f>
        <v>63</v>
      </c>
      <c r="J85" s="80">
        <f>SUM(J80:J84)</f>
        <v>58</v>
      </c>
      <c r="K85" s="80">
        <f>SUM(K80:K84)</f>
        <v>174</v>
      </c>
      <c r="L85" s="80">
        <f>SUM(L80:L84)</f>
        <v>85</v>
      </c>
      <c r="M85" s="80">
        <f>SUM(M80:M84)</f>
        <v>89</v>
      </c>
      <c r="N85" s="80">
        <f>SUM(N80:N84)</f>
        <v>199</v>
      </c>
      <c r="O85" s="80">
        <f>SUM(O80:O84)</f>
        <v>105</v>
      </c>
      <c r="P85" s="80">
        <f>SUM(P80:P84)</f>
        <v>94</v>
      </c>
    </row>
    <row r="86" spans="1:16" ht="15.75" customHeight="1">
      <c r="A86" s="370"/>
      <c r="B86" s="371" t="s">
        <v>358</v>
      </c>
      <c r="C86" s="67">
        <v>67</v>
      </c>
      <c r="D86" s="67" t="s">
        <v>515</v>
      </c>
      <c r="E86" s="80">
        <f>SUM(F86:G86)</f>
        <v>13</v>
      </c>
      <c r="F86" s="80">
        <v>7</v>
      </c>
      <c r="G86" s="80">
        <v>6</v>
      </c>
      <c r="H86" s="80">
        <f>SUM(I86:J86)</f>
        <v>12</v>
      </c>
      <c r="I86" s="80">
        <v>5</v>
      </c>
      <c r="J86" s="80">
        <v>7</v>
      </c>
      <c r="K86" s="80">
        <f>SUM(L86:M86)</f>
        <v>15</v>
      </c>
      <c r="L86" s="80">
        <v>9</v>
      </c>
      <c r="M86" s="80">
        <v>6</v>
      </c>
      <c r="N86" s="80">
        <f>SUM(O86:P86)</f>
        <v>21</v>
      </c>
      <c r="O86" s="80">
        <v>9</v>
      </c>
      <c r="P86" s="80">
        <v>12</v>
      </c>
    </row>
    <row r="87" spans="1:16" ht="15.75" customHeight="1">
      <c r="A87" s="370"/>
      <c r="B87" s="371"/>
      <c r="C87" s="67">
        <v>68</v>
      </c>
      <c r="D87" s="67" t="s">
        <v>454</v>
      </c>
      <c r="E87" s="80">
        <f>SUM(F87:G87)</f>
        <v>97</v>
      </c>
      <c r="F87" s="80">
        <v>45</v>
      </c>
      <c r="G87" s="80">
        <v>52</v>
      </c>
      <c r="H87" s="80">
        <f>SUM(I87:J87)</f>
        <v>99</v>
      </c>
      <c r="I87" s="80">
        <v>45</v>
      </c>
      <c r="J87" s="80">
        <v>54</v>
      </c>
      <c r="K87" s="80">
        <f>SUM(L87:M87)</f>
        <v>106</v>
      </c>
      <c r="L87" s="80">
        <v>62</v>
      </c>
      <c r="M87" s="80">
        <v>44</v>
      </c>
      <c r="N87" s="80">
        <f>SUM(O87:P87)</f>
        <v>159</v>
      </c>
      <c r="O87" s="80">
        <v>74</v>
      </c>
      <c r="P87" s="80">
        <v>85</v>
      </c>
    </row>
    <row r="88" spans="1:16" ht="15.75" customHeight="1">
      <c r="A88" s="370"/>
      <c r="B88" s="371"/>
      <c r="C88" s="67">
        <v>69</v>
      </c>
      <c r="D88" s="67" t="s">
        <v>495</v>
      </c>
      <c r="E88" s="80">
        <f>SUM(F88:G88)</f>
        <v>66</v>
      </c>
      <c r="F88" s="80">
        <v>37</v>
      </c>
      <c r="G88" s="80">
        <v>29</v>
      </c>
      <c r="H88" s="80">
        <f>SUM(I88:J88)</f>
        <v>60</v>
      </c>
      <c r="I88" s="80">
        <v>35</v>
      </c>
      <c r="J88" s="80">
        <v>25</v>
      </c>
      <c r="K88" s="80">
        <f>SUM(L88:M88)</f>
        <v>101</v>
      </c>
      <c r="L88" s="80">
        <v>38</v>
      </c>
      <c r="M88" s="80">
        <v>63</v>
      </c>
      <c r="N88" s="80">
        <f>SUM(O88:P88)</f>
        <v>93</v>
      </c>
      <c r="O88" s="80">
        <v>42</v>
      </c>
      <c r="P88" s="80">
        <v>51</v>
      </c>
    </row>
    <row r="89" spans="1:16" ht="15.75" customHeight="1">
      <c r="A89" s="370"/>
      <c r="B89" s="371"/>
      <c r="C89" s="67">
        <v>70</v>
      </c>
      <c r="D89" s="67" t="s">
        <v>364</v>
      </c>
      <c r="E89" s="80">
        <f>SUM(F89:G89)</f>
        <v>36</v>
      </c>
      <c r="F89" s="80">
        <v>16</v>
      </c>
      <c r="G89" s="80">
        <v>20</v>
      </c>
      <c r="H89" s="80">
        <f>SUM(I89:J89)</f>
        <v>41</v>
      </c>
      <c r="I89" s="80">
        <v>25</v>
      </c>
      <c r="J89" s="80">
        <v>16</v>
      </c>
      <c r="K89" s="80">
        <f>SUM(L89:M89)</f>
        <v>70</v>
      </c>
      <c r="L89" s="80">
        <v>31</v>
      </c>
      <c r="M89" s="80">
        <v>39</v>
      </c>
      <c r="N89" s="80">
        <f>SUM(O89:P89)</f>
        <v>131</v>
      </c>
      <c r="O89" s="80">
        <v>57</v>
      </c>
      <c r="P89" s="80">
        <v>74</v>
      </c>
    </row>
    <row r="90" spans="1:16" ht="15.75" customHeight="1">
      <c r="A90" s="370"/>
      <c r="B90" s="371"/>
      <c r="C90" s="67">
        <v>71</v>
      </c>
      <c r="D90" s="67" t="s">
        <v>723</v>
      </c>
      <c r="E90" s="80">
        <f>SUM(F90:G90)</f>
        <v>44</v>
      </c>
      <c r="F90" s="80">
        <v>25</v>
      </c>
      <c r="G90" s="80">
        <v>19</v>
      </c>
      <c r="H90" s="80">
        <f>SUM(I90:J90)</f>
        <v>50</v>
      </c>
      <c r="I90" s="80">
        <v>26</v>
      </c>
      <c r="J90" s="80">
        <v>24</v>
      </c>
      <c r="K90" s="80">
        <f>SUM(L90:M90)</f>
        <v>83</v>
      </c>
      <c r="L90" s="80">
        <v>47</v>
      </c>
      <c r="M90" s="80">
        <v>36</v>
      </c>
      <c r="N90" s="80">
        <f>SUM(O90:P90)</f>
        <v>122</v>
      </c>
      <c r="O90" s="80">
        <v>60</v>
      </c>
      <c r="P90" s="80">
        <v>62</v>
      </c>
    </row>
    <row r="91" spans="1:16" ht="15.75" customHeight="1">
      <c r="A91" s="370"/>
      <c r="B91" s="371"/>
      <c r="C91" s="67">
        <v>72</v>
      </c>
      <c r="D91" s="67" t="s">
        <v>361</v>
      </c>
      <c r="E91" s="80">
        <f>SUM(F91:G91)</f>
        <v>11</v>
      </c>
      <c r="F91" s="80">
        <v>6</v>
      </c>
      <c r="G91" s="80">
        <v>5</v>
      </c>
      <c r="H91" s="80">
        <f>SUM(I91:J91)</f>
        <v>13</v>
      </c>
      <c r="I91" s="80">
        <v>8</v>
      </c>
      <c r="J91" s="80">
        <v>5</v>
      </c>
      <c r="K91" s="80">
        <f>SUM(L91:M91)</f>
        <v>14</v>
      </c>
      <c r="L91" s="80">
        <v>6</v>
      </c>
      <c r="M91" s="80">
        <v>8</v>
      </c>
      <c r="N91" s="80">
        <f>SUM(O91:P91)</f>
        <v>23</v>
      </c>
      <c r="O91" s="80">
        <v>14</v>
      </c>
      <c r="P91" s="80">
        <v>9</v>
      </c>
    </row>
    <row r="92" spans="1:16" ht="15.75" customHeight="1">
      <c r="A92" s="370"/>
      <c r="B92" s="371"/>
      <c r="C92" s="67">
        <v>73</v>
      </c>
      <c r="D92" s="67" t="s">
        <v>514</v>
      </c>
      <c r="E92" s="80">
        <f>SUM(F92:G92)</f>
        <v>0</v>
      </c>
      <c r="F92" s="80"/>
      <c r="G92" s="80"/>
      <c r="H92" s="80">
        <f>SUM(I92:J92)</f>
        <v>0</v>
      </c>
      <c r="I92" s="80"/>
      <c r="J92" s="80"/>
      <c r="K92" s="80">
        <f>SUM(L92:M92)</f>
        <v>0</v>
      </c>
      <c r="L92" s="80"/>
      <c r="M92" s="80"/>
      <c r="N92" s="80">
        <f>SUM(O92:P92)</f>
        <v>0</v>
      </c>
      <c r="O92" s="80"/>
      <c r="P92" s="80"/>
    </row>
    <row r="93" spans="1:16" ht="15.75" customHeight="1">
      <c r="A93" s="370"/>
      <c r="B93" s="371"/>
      <c r="C93" s="367" t="s">
        <v>692</v>
      </c>
      <c r="D93" s="373"/>
      <c r="E93" s="80">
        <f>SUM(E86:E92)</f>
        <v>267</v>
      </c>
      <c r="F93" s="80">
        <f>SUM(F86:F92)</f>
        <v>136</v>
      </c>
      <c r="G93" s="80">
        <f>SUM(G86:G92)</f>
        <v>131</v>
      </c>
      <c r="H93" s="80">
        <f>SUM(H86:H92)</f>
        <v>275</v>
      </c>
      <c r="I93" s="80">
        <f>SUM(I86:I92)</f>
        <v>144</v>
      </c>
      <c r="J93" s="80">
        <f>SUM(J86:J92)</f>
        <v>131</v>
      </c>
      <c r="K93" s="80">
        <f>SUM(K86:K92)</f>
        <v>389</v>
      </c>
      <c r="L93" s="80">
        <f>SUM(L86:L92)</f>
        <v>193</v>
      </c>
      <c r="M93" s="80">
        <f>SUM(M86:M92)</f>
        <v>196</v>
      </c>
      <c r="N93" s="80">
        <f>SUM(N86:N92)</f>
        <v>549</v>
      </c>
      <c r="O93" s="80">
        <f>SUM(O86:O92)</f>
        <v>256</v>
      </c>
      <c r="P93" s="80">
        <f>SUM(P86:P92)</f>
        <v>293</v>
      </c>
    </row>
    <row r="94" spans="1:16" ht="15.75" customHeight="1">
      <c r="A94" s="370"/>
      <c r="B94" s="369" t="s">
        <v>486</v>
      </c>
      <c r="C94" s="310"/>
      <c r="D94" s="310"/>
      <c r="E94" s="80">
        <f>E93+E85</f>
        <v>378</v>
      </c>
      <c r="F94" s="80">
        <f>F93+F85</f>
        <v>197</v>
      </c>
      <c r="G94" s="80">
        <f>G93+G85</f>
        <v>181</v>
      </c>
      <c r="H94" s="80">
        <f>H93+H85</f>
        <v>396</v>
      </c>
      <c r="I94" s="80">
        <f>I93+I85</f>
        <v>207</v>
      </c>
      <c r="J94" s="80">
        <f>J93+J85</f>
        <v>189</v>
      </c>
      <c r="K94" s="80">
        <f>K93+K85</f>
        <v>563</v>
      </c>
      <c r="L94" s="80">
        <f>L93+L85</f>
        <v>278</v>
      </c>
      <c r="M94" s="80">
        <f>M93+M85</f>
        <v>285</v>
      </c>
      <c r="N94" s="80">
        <f>N93+N85</f>
        <v>748</v>
      </c>
      <c r="O94" s="80">
        <f>O93+O85</f>
        <v>361</v>
      </c>
      <c r="P94" s="80">
        <f>P93+P85</f>
        <v>387</v>
      </c>
    </row>
    <row r="95" spans="1:16" ht="15" customHeight="1">
      <c r="A95" s="373" t="s">
        <v>604</v>
      </c>
      <c r="B95" s="373"/>
      <c r="C95" s="373"/>
      <c r="D95" s="373"/>
      <c r="E95" s="80">
        <f>SUM(F95:G95)</f>
        <v>0</v>
      </c>
      <c r="F95" s="66"/>
      <c r="G95" s="66"/>
      <c r="H95" s="80">
        <f>SUM(I95:J95)</f>
        <v>0</v>
      </c>
      <c r="I95" s="66"/>
      <c r="J95" s="66"/>
      <c r="K95" s="80">
        <f>SUM(L95:M95)</f>
        <v>0</v>
      </c>
      <c r="L95" s="66"/>
      <c r="M95" s="66"/>
      <c r="N95" s="80">
        <f>SUM(O95:P95)</f>
        <v>0</v>
      </c>
      <c r="O95" s="66"/>
      <c r="P95" s="66"/>
    </row>
    <row r="96" spans="1:16" ht="15" customHeight="1">
      <c r="A96" s="373" t="s">
        <v>383</v>
      </c>
      <c r="B96" s="373"/>
      <c r="C96" s="373"/>
      <c r="D96" s="373"/>
      <c r="E96" s="80">
        <f>SUM(F96:G96)</f>
        <v>0</v>
      </c>
      <c r="F96" s="66"/>
      <c r="G96" s="66"/>
      <c r="H96" s="80">
        <f>SUM(I96:J96)</f>
        <v>0</v>
      </c>
      <c r="I96" s="66"/>
      <c r="J96" s="66"/>
      <c r="K96" s="80">
        <f>SUM(L96:M96)</f>
        <v>0</v>
      </c>
      <c r="L96" s="66"/>
      <c r="M96" s="66"/>
      <c r="N96" s="80">
        <f>SUM(O96:P96)</f>
        <v>0</v>
      </c>
      <c r="O96" s="66"/>
      <c r="P96" s="66"/>
    </row>
    <row r="97" spans="1:16" ht="15" customHeight="1">
      <c r="A97" s="374" t="s">
        <v>247</v>
      </c>
      <c r="B97" s="374"/>
      <c r="C97" s="374"/>
      <c r="D97" s="374"/>
      <c r="E97" s="80">
        <f>E96+E95+E94+E79+E51+E27</f>
        <v>1664</v>
      </c>
      <c r="F97" s="80">
        <f>F96+F95+F94+F79+F51+F27</f>
        <v>838</v>
      </c>
      <c r="G97" s="80">
        <f>G96+G95+G94+G79+G51+G27</f>
        <v>826</v>
      </c>
      <c r="H97" s="80">
        <f>H96+H95+H94+H79+H51+H27</f>
        <v>1985</v>
      </c>
      <c r="I97" s="80">
        <f>I96+I95+I94+I79+I51+I27</f>
        <v>1045</v>
      </c>
      <c r="J97" s="80">
        <f>J96+J95+J94+J79+J51+J27</f>
        <v>945</v>
      </c>
      <c r="K97" s="80">
        <f>K96+K95+K94+K79+K51+K27</f>
        <v>2625</v>
      </c>
      <c r="L97" s="80">
        <f>L96+L95+L94+L79+L51+L27</f>
        <v>1276</v>
      </c>
      <c r="M97" s="80">
        <f>M96+M95+M94+M79+M51+M27</f>
        <v>1349</v>
      </c>
      <c r="N97" s="80">
        <f>N96+N95+N94+N79+N51+N27</f>
        <v>3608</v>
      </c>
      <c r="O97" s="80">
        <f>O96+O95+O94+O79+O51+O27</f>
        <v>1741</v>
      </c>
      <c r="P97" s="80">
        <f>P96+P95+P94+P79+P51+P27</f>
        <v>1867</v>
      </c>
    </row>
    <row r="98" ht="14.25" customHeight="1"/>
  </sheetData>
  <mergeCells count="44">
    <mergeCell ref="A1:M1"/>
    <mergeCell ref="A2:A4"/>
    <mergeCell ref="B2:B4"/>
    <mergeCell ref="A97:D97"/>
    <mergeCell ref="A95:D95"/>
    <mergeCell ref="A96:D96"/>
    <mergeCell ref="N2:P3"/>
    <mergeCell ref="K2:M3"/>
    <mergeCell ref="H2:J3"/>
    <mergeCell ref="E2:G3"/>
    <mergeCell ref="C78:D78"/>
    <mergeCell ref="B79:D79"/>
    <mergeCell ref="A52:A79"/>
    <mergeCell ref="B20:B26"/>
    <mergeCell ref="A80:A94"/>
    <mergeCell ref="B94:D94"/>
    <mergeCell ref="B80:B85"/>
    <mergeCell ref="B86:B93"/>
    <mergeCell ref="C85:D85"/>
    <mergeCell ref="B5:B12"/>
    <mergeCell ref="C12:D12"/>
    <mergeCell ref="C19:D19"/>
    <mergeCell ref="C93:D93"/>
    <mergeCell ref="C71:D71"/>
    <mergeCell ref="C32:D32"/>
    <mergeCell ref="B28:B32"/>
    <mergeCell ref="B52:B57"/>
    <mergeCell ref="C57:D57"/>
    <mergeCell ref="B58:B64"/>
    <mergeCell ref="C64:D64"/>
    <mergeCell ref="B65:B71"/>
    <mergeCell ref="B72:B78"/>
    <mergeCell ref="B51:D51"/>
    <mergeCell ref="A5:A27"/>
    <mergeCell ref="B27:D27"/>
    <mergeCell ref="A28:A51"/>
    <mergeCell ref="C26:D26"/>
    <mergeCell ref="B13:B19"/>
    <mergeCell ref="C38:D38"/>
    <mergeCell ref="B39:B44"/>
    <mergeCell ref="C44:D44"/>
    <mergeCell ref="C50:D50"/>
    <mergeCell ref="B45:B50"/>
    <mergeCell ref="B33:B38"/>
  </mergeCells>
  <printOptions horizontalCentered="1"/>
  <pageMargins left="0.590416669845581" right="0.590416669845581" top="0.511388897895813" bottom="0.511388897895813" header="0" footer="0.1966666728258133"/>
  <pageSetup horizontalDpi="600" verticalDpi="600" orientation="portrait" paperSize="9" copies="1"/>
  <headerFooter>
    <oddFooter>&amp;L&amp;"돋움체,Italic"&amp;9 2015년 마산교구 통계&amp;R&amp;"새굴림,Italic"&amp;9 2015년 마산교구 통계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V49"/>
  <sheetViews>
    <sheetView workbookViewId="0" topLeftCell="A25">
      <selection activeCell="AA19" sqref="AA19"/>
    </sheetView>
  </sheetViews>
  <sheetFormatPr defaultColWidth="8.88671875" defaultRowHeight="13.5"/>
  <cols>
    <col min="1" max="1" width="13.5546875" style="155" customWidth="1"/>
    <col min="2" max="6" width="3.5546875" style="155" customWidth="1"/>
    <col min="7" max="7" width="3.4453125" style="155" customWidth="1"/>
    <col min="8" max="8" width="3.6640625" style="155" customWidth="1"/>
    <col min="9" max="9" width="3.4453125" style="155" customWidth="1"/>
    <col min="10" max="10" width="3.6640625" style="155" customWidth="1"/>
    <col min="11" max="11" width="3.4453125" style="155" customWidth="1"/>
    <col min="12" max="12" width="4.3359375" style="142" customWidth="1"/>
    <col min="13" max="14" width="4.10546875" style="155" customWidth="1"/>
    <col min="15" max="15" width="2.21484375" style="155" customWidth="1"/>
    <col min="16" max="16" width="2.10546875" style="155" customWidth="1"/>
    <col min="17" max="17" width="2.21484375" style="155" customWidth="1"/>
    <col min="18" max="18" width="2.10546875" style="155" customWidth="1"/>
    <col min="19" max="19" width="2.21484375" style="155" customWidth="1"/>
    <col min="20" max="20" width="2.10546875" style="155" customWidth="1"/>
    <col min="21" max="21" width="2.21484375" style="155" customWidth="1"/>
    <col min="22" max="22" width="1.77734375" style="155" customWidth="1"/>
    <col min="23" max="23" width="8.88671875" style="155" customWidth="1"/>
    <col min="24" max="26" width="6.3359375" style="155" customWidth="1"/>
    <col min="27" max="16384" width="8.88671875" style="155" customWidth="1"/>
  </cols>
  <sheetData>
    <row r="1" spans="1:22" ht="20.25" customHeight="1">
      <c r="A1" s="305" t="s">
        <v>764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305"/>
    </row>
    <row r="2" spans="1:22" ht="15" customHeight="1">
      <c r="A2" s="217" t="s">
        <v>700</v>
      </c>
      <c r="B2" s="490" t="s">
        <v>184</v>
      </c>
      <c r="C2" s="491"/>
      <c r="D2" s="491"/>
      <c r="E2" s="491"/>
      <c r="F2" s="491"/>
      <c r="G2" s="491"/>
      <c r="H2" s="491"/>
      <c r="I2" s="491"/>
      <c r="J2" s="491"/>
      <c r="K2" s="492"/>
      <c r="L2" s="490" t="s">
        <v>183</v>
      </c>
      <c r="M2" s="491"/>
      <c r="N2" s="491"/>
      <c r="O2" s="491"/>
      <c r="P2" s="491"/>
      <c r="Q2" s="491"/>
      <c r="R2" s="491"/>
      <c r="S2" s="491"/>
      <c r="T2" s="491"/>
      <c r="U2" s="491"/>
      <c r="V2" s="492"/>
    </row>
    <row r="3" spans="1:22" ht="15" customHeight="1">
      <c r="A3" s="158"/>
      <c r="B3" s="494" t="s">
        <v>335</v>
      </c>
      <c r="C3" s="494" t="s">
        <v>420</v>
      </c>
      <c r="D3" s="494" t="s">
        <v>417</v>
      </c>
      <c r="E3" s="494" t="s">
        <v>433</v>
      </c>
      <c r="F3" s="490" t="s">
        <v>613</v>
      </c>
      <c r="G3" s="491"/>
      <c r="H3" s="492"/>
      <c r="I3" s="490" t="s">
        <v>608</v>
      </c>
      <c r="J3" s="491"/>
      <c r="K3" s="492"/>
      <c r="L3" s="571" t="s">
        <v>335</v>
      </c>
      <c r="M3" s="490" t="s">
        <v>613</v>
      </c>
      <c r="N3" s="491"/>
      <c r="O3" s="491"/>
      <c r="P3" s="492"/>
      <c r="Q3" s="490" t="s">
        <v>608</v>
      </c>
      <c r="R3" s="491"/>
      <c r="S3" s="491"/>
      <c r="T3" s="491"/>
      <c r="U3" s="491"/>
      <c r="V3" s="492"/>
    </row>
    <row r="4" spans="1:22" ht="15" customHeight="1">
      <c r="A4" s="160" t="s">
        <v>599</v>
      </c>
      <c r="B4" s="496"/>
      <c r="C4" s="496"/>
      <c r="D4" s="496"/>
      <c r="E4" s="496"/>
      <c r="F4" s="162" t="s">
        <v>408</v>
      </c>
      <c r="G4" s="162" t="s">
        <v>316</v>
      </c>
      <c r="H4" s="162" t="s">
        <v>427</v>
      </c>
      <c r="I4" s="162" t="s">
        <v>408</v>
      </c>
      <c r="J4" s="162" t="s">
        <v>316</v>
      </c>
      <c r="K4" s="162" t="s">
        <v>427</v>
      </c>
      <c r="L4" s="572"/>
      <c r="M4" s="162" t="s">
        <v>408</v>
      </c>
      <c r="N4" s="162" t="s">
        <v>316</v>
      </c>
      <c r="O4" s="490" t="s">
        <v>427</v>
      </c>
      <c r="P4" s="492"/>
      <c r="Q4" s="490" t="s">
        <v>408</v>
      </c>
      <c r="R4" s="492"/>
      <c r="S4" s="490" t="s">
        <v>316</v>
      </c>
      <c r="T4" s="492"/>
      <c r="U4" s="490" t="s">
        <v>427</v>
      </c>
      <c r="V4" s="492"/>
    </row>
    <row r="5" spans="1:22" ht="15" customHeight="1">
      <c r="A5" s="218" t="s">
        <v>612</v>
      </c>
      <c r="B5" s="77">
        <f>SUM(C5+D5+E5+F5+I5)</f>
        <v>7</v>
      </c>
      <c r="C5" s="39"/>
      <c r="D5" s="39"/>
      <c r="E5" s="39">
        <v>1</v>
      </c>
      <c r="F5" s="39">
        <f>SUM(G5:H5)</f>
        <v>2</v>
      </c>
      <c r="G5" s="39"/>
      <c r="H5" s="39">
        <v>2</v>
      </c>
      <c r="I5" s="39">
        <f>SUM(J5:K5)</f>
        <v>4</v>
      </c>
      <c r="J5" s="39"/>
      <c r="K5" s="39">
        <v>4</v>
      </c>
      <c r="L5" s="77">
        <f>SUM(Q5+M5)</f>
        <v>89</v>
      </c>
      <c r="M5" s="39">
        <f>SUM(N5:P5)</f>
        <v>44</v>
      </c>
      <c r="N5" s="39">
        <v>24</v>
      </c>
      <c r="O5" s="547">
        <v>20</v>
      </c>
      <c r="P5" s="549"/>
      <c r="Q5" s="547">
        <f>SUM(S5:V5)</f>
        <v>45</v>
      </c>
      <c r="R5" s="549"/>
      <c r="S5" s="547">
        <v>23</v>
      </c>
      <c r="T5" s="549"/>
      <c r="U5" s="547">
        <v>22</v>
      </c>
      <c r="V5" s="549"/>
    </row>
    <row r="6" spans="1:22" ht="15" customHeight="1">
      <c r="A6" s="218" t="s">
        <v>596</v>
      </c>
      <c r="B6" s="77">
        <f>SUM(C6+D6+E6+F6+I6)</f>
        <v>5</v>
      </c>
      <c r="C6" s="39"/>
      <c r="D6" s="39"/>
      <c r="E6" s="39">
        <v>1</v>
      </c>
      <c r="F6" s="39">
        <f>SUM(G6:H6)</f>
        <v>4</v>
      </c>
      <c r="G6" s="39"/>
      <c r="H6" s="39">
        <v>4</v>
      </c>
      <c r="I6" s="39">
        <f>SUM(J6:K6)</f>
        <v>0</v>
      </c>
      <c r="J6" s="39"/>
      <c r="K6" s="39"/>
      <c r="L6" s="77">
        <f>SUM(Q6+M6)</f>
        <v>71</v>
      </c>
      <c r="M6" s="39">
        <f>SUM(N6:P6)</f>
        <v>39</v>
      </c>
      <c r="N6" s="39">
        <v>11</v>
      </c>
      <c r="O6" s="547">
        <v>28</v>
      </c>
      <c r="P6" s="549"/>
      <c r="Q6" s="547">
        <f>SUM(S6:V6)</f>
        <v>32</v>
      </c>
      <c r="R6" s="549"/>
      <c r="S6" s="547">
        <v>9</v>
      </c>
      <c r="T6" s="549"/>
      <c r="U6" s="547">
        <v>23</v>
      </c>
      <c r="V6" s="549"/>
    </row>
    <row r="7" spans="1:22" ht="15" customHeight="1">
      <c r="A7" s="218" t="s">
        <v>598</v>
      </c>
      <c r="B7" s="77">
        <f>SUM(C7+D7+E7+F7+I7)</f>
        <v>8</v>
      </c>
      <c r="C7" s="39"/>
      <c r="D7" s="39"/>
      <c r="E7" s="39">
        <v>1</v>
      </c>
      <c r="F7" s="39">
        <f>SUM(G7:H7)</f>
        <v>6</v>
      </c>
      <c r="G7" s="39">
        <v>1</v>
      </c>
      <c r="H7" s="39">
        <v>5</v>
      </c>
      <c r="I7" s="39">
        <f>SUM(J7:K7)</f>
        <v>1</v>
      </c>
      <c r="J7" s="39"/>
      <c r="K7" s="39">
        <v>1</v>
      </c>
      <c r="L7" s="77">
        <f>SUM(Q7+M7)</f>
        <v>85</v>
      </c>
      <c r="M7" s="39">
        <f>SUM(N7:P7)</f>
        <v>36</v>
      </c>
      <c r="N7" s="39">
        <v>20</v>
      </c>
      <c r="O7" s="547">
        <v>16</v>
      </c>
      <c r="P7" s="549"/>
      <c r="Q7" s="547">
        <f>SUM(S7:V7)</f>
        <v>49</v>
      </c>
      <c r="R7" s="549"/>
      <c r="S7" s="547">
        <v>23</v>
      </c>
      <c r="T7" s="549"/>
      <c r="U7" s="547">
        <v>26</v>
      </c>
      <c r="V7" s="549"/>
    </row>
    <row r="8" spans="1:22" ht="15" customHeight="1">
      <c r="A8" s="218" t="s">
        <v>593</v>
      </c>
      <c r="B8" s="77">
        <f>SUM(C8+D8+E8+F8+I8)</f>
        <v>11</v>
      </c>
      <c r="C8" s="39"/>
      <c r="D8" s="39"/>
      <c r="E8" s="39">
        <v>1</v>
      </c>
      <c r="F8" s="39">
        <f>SUM(G8:H8)</f>
        <v>8</v>
      </c>
      <c r="G8" s="39"/>
      <c r="H8" s="39">
        <v>8</v>
      </c>
      <c r="I8" s="39">
        <f>SUM(J8:K8)</f>
        <v>2</v>
      </c>
      <c r="J8" s="39"/>
      <c r="K8" s="39">
        <v>2</v>
      </c>
      <c r="L8" s="77">
        <f>SUM(Q8+M8)</f>
        <v>126</v>
      </c>
      <c r="M8" s="39">
        <f>SUM(N8:P8)</f>
        <v>35</v>
      </c>
      <c r="N8" s="39">
        <v>19</v>
      </c>
      <c r="O8" s="547">
        <v>16</v>
      </c>
      <c r="P8" s="549"/>
      <c r="Q8" s="547">
        <f>SUM(S8:V8)</f>
        <v>91</v>
      </c>
      <c r="R8" s="549"/>
      <c r="S8" s="547">
        <v>55</v>
      </c>
      <c r="T8" s="549"/>
      <c r="U8" s="547">
        <v>36</v>
      </c>
      <c r="V8" s="549"/>
    </row>
    <row r="9" spans="1:22" ht="15" customHeight="1">
      <c r="A9" s="218" t="s">
        <v>595</v>
      </c>
      <c r="B9" s="77">
        <f>SUM(C9+D9+E9+F9+I9)</f>
        <v>8</v>
      </c>
      <c r="C9" s="39"/>
      <c r="D9" s="39"/>
      <c r="E9" s="39">
        <v>1</v>
      </c>
      <c r="F9" s="39">
        <f>SUM(G9:H9)</f>
        <v>1</v>
      </c>
      <c r="G9" s="39"/>
      <c r="H9" s="39">
        <v>1</v>
      </c>
      <c r="I9" s="39">
        <f>SUM(J9:K9)</f>
        <v>6</v>
      </c>
      <c r="J9" s="39"/>
      <c r="K9" s="39">
        <v>6</v>
      </c>
      <c r="L9" s="77">
        <f>SUM(Q9+M9)</f>
        <v>124</v>
      </c>
      <c r="M9" s="39">
        <f>SUM(N9:P9)</f>
        <v>77</v>
      </c>
      <c r="N9" s="39">
        <v>40</v>
      </c>
      <c r="O9" s="547">
        <v>37</v>
      </c>
      <c r="P9" s="549"/>
      <c r="Q9" s="547">
        <f>SUM(S9:V9)</f>
        <v>47</v>
      </c>
      <c r="R9" s="549"/>
      <c r="S9" s="547">
        <v>30</v>
      </c>
      <c r="T9" s="549"/>
      <c r="U9" s="547">
        <v>17</v>
      </c>
      <c r="V9" s="549"/>
    </row>
    <row r="10" spans="1:22" ht="15" customHeight="1">
      <c r="A10" s="218" t="s">
        <v>606</v>
      </c>
      <c r="B10" s="77">
        <f>SUM(C10+D10+E10+F10+I10)</f>
        <v>5</v>
      </c>
      <c r="C10" s="39"/>
      <c r="D10" s="39"/>
      <c r="E10" s="39">
        <v>2</v>
      </c>
      <c r="F10" s="39">
        <f>SUM(G10:H10)</f>
        <v>2</v>
      </c>
      <c r="G10" s="39"/>
      <c r="H10" s="39">
        <v>2</v>
      </c>
      <c r="I10" s="39">
        <f>SUM(J10:K10)</f>
        <v>1</v>
      </c>
      <c r="J10" s="39"/>
      <c r="K10" s="39">
        <v>1</v>
      </c>
      <c r="L10" s="77">
        <f>SUM(Q10+M10)</f>
        <v>47</v>
      </c>
      <c r="M10" s="39">
        <f>SUM(N10:P10)</f>
        <v>8</v>
      </c>
      <c r="N10" s="39">
        <v>5</v>
      </c>
      <c r="O10" s="547">
        <v>3</v>
      </c>
      <c r="P10" s="549"/>
      <c r="Q10" s="547">
        <f>SUM(S10:V10)</f>
        <v>39</v>
      </c>
      <c r="R10" s="549"/>
      <c r="S10" s="547">
        <v>21</v>
      </c>
      <c r="T10" s="549"/>
      <c r="U10" s="547">
        <v>18</v>
      </c>
      <c r="V10" s="549"/>
    </row>
    <row r="11" spans="1:22" ht="15" customHeight="1">
      <c r="A11" s="218" t="s">
        <v>592</v>
      </c>
      <c r="B11" s="77">
        <f>SUM(C11+D11+E11+F11+I11)</f>
        <v>8</v>
      </c>
      <c r="C11" s="39"/>
      <c r="D11" s="39"/>
      <c r="E11" s="39">
        <v>1</v>
      </c>
      <c r="F11" s="39">
        <f>SUM(G11:H11)</f>
        <v>7</v>
      </c>
      <c r="G11" s="39"/>
      <c r="H11" s="39">
        <v>7</v>
      </c>
      <c r="I11" s="39">
        <f>SUM(J11:K11)</f>
        <v>0</v>
      </c>
      <c r="J11" s="39"/>
      <c r="K11" s="39"/>
      <c r="L11" s="77">
        <f>SUM(Q11+M11)</f>
        <v>111</v>
      </c>
      <c r="M11" s="39">
        <f>SUM(N11:P11)</f>
        <v>53</v>
      </c>
      <c r="N11" s="39">
        <v>27</v>
      </c>
      <c r="O11" s="547">
        <v>26</v>
      </c>
      <c r="P11" s="549"/>
      <c r="Q11" s="547">
        <f>SUM(S11:V11)</f>
        <v>58</v>
      </c>
      <c r="R11" s="549"/>
      <c r="S11" s="547">
        <v>33</v>
      </c>
      <c r="T11" s="549"/>
      <c r="U11" s="547">
        <v>25</v>
      </c>
      <c r="V11" s="549"/>
    </row>
    <row r="12" spans="1:22" ht="15" customHeight="1">
      <c r="A12" s="218" t="s">
        <v>586</v>
      </c>
      <c r="B12" s="77">
        <f>SUM(C12+D12+E12+F12+I12)</f>
        <v>13</v>
      </c>
      <c r="C12" s="39"/>
      <c r="D12" s="39"/>
      <c r="E12" s="39">
        <v>1</v>
      </c>
      <c r="F12" s="39">
        <f>SUM(G12:H12)</f>
        <v>9</v>
      </c>
      <c r="G12" s="39"/>
      <c r="H12" s="39">
        <v>9</v>
      </c>
      <c r="I12" s="39">
        <f>SUM(J12:K12)</f>
        <v>3</v>
      </c>
      <c r="J12" s="39">
        <v>1</v>
      </c>
      <c r="K12" s="39">
        <v>2</v>
      </c>
      <c r="L12" s="77">
        <f>SUM(Q12+M12)</f>
        <v>115</v>
      </c>
      <c r="M12" s="39">
        <f>SUM(N12:P12)</f>
        <v>36</v>
      </c>
      <c r="N12" s="39">
        <v>21</v>
      </c>
      <c r="O12" s="547">
        <v>15</v>
      </c>
      <c r="P12" s="549"/>
      <c r="Q12" s="547">
        <f>SUM(S12:V12)</f>
        <v>79</v>
      </c>
      <c r="R12" s="549"/>
      <c r="S12" s="547">
        <v>45</v>
      </c>
      <c r="T12" s="549"/>
      <c r="U12" s="547">
        <v>34</v>
      </c>
      <c r="V12" s="549"/>
    </row>
    <row r="13" spans="1:22" ht="15" customHeight="1">
      <c r="A13" s="218" t="s">
        <v>603</v>
      </c>
      <c r="B13" s="77">
        <f>SUM(C13+D13+E13+F13+I13)</f>
        <v>7</v>
      </c>
      <c r="C13" s="39"/>
      <c r="D13" s="39"/>
      <c r="E13" s="39">
        <v>1</v>
      </c>
      <c r="F13" s="39">
        <f>SUM(G13:H13)</f>
        <v>3</v>
      </c>
      <c r="G13" s="39"/>
      <c r="H13" s="39">
        <v>3</v>
      </c>
      <c r="I13" s="39">
        <f>SUM(J13:K13)</f>
        <v>3</v>
      </c>
      <c r="J13" s="39">
        <v>1</v>
      </c>
      <c r="K13" s="39">
        <v>2</v>
      </c>
      <c r="L13" s="77">
        <f>SUM(Q13+M13)</f>
        <v>77</v>
      </c>
      <c r="M13" s="39">
        <f>SUM(N13:P13)</f>
        <v>11</v>
      </c>
      <c r="N13" s="39">
        <v>3</v>
      </c>
      <c r="O13" s="547">
        <v>8</v>
      </c>
      <c r="P13" s="549"/>
      <c r="Q13" s="547">
        <f>SUM(S13:V13)</f>
        <v>66</v>
      </c>
      <c r="R13" s="549"/>
      <c r="S13" s="547">
        <v>34</v>
      </c>
      <c r="T13" s="549"/>
      <c r="U13" s="547">
        <v>32</v>
      </c>
      <c r="V13" s="549"/>
    </row>
    <row r="14" spans="1:22" ht="15" customHeight="1">
      <c r="A14" s="219" t="s">
        <v>601</v>
      </c>
      <c r="B14" s="77">
        <f>SUM(C14+D14+E14+F14+I14)</f>
        <v>72</v>
      </c>
      <c r="C14" s="77">
        <f>SUM(C5:C13)</f>
        <v>0</v>
      </c>
      <c r="D14" s="77">
        <f>SUM(D5:D13)</f>
        <v>0</v>
      </c>
      <c r="E14" s="77">
        <f>SUM(E5:E13)</f>
        <v>10</v>
      </c>
      <c r="F14" s="39">
        <f>SUM(G14:H14)</f>
        <v>42</v>
      </c>
      <c r="G14" s="77">
        <f>SUM(G5:G13)</f>
        <v>1</v>
      </c>
      <c r="H14" s="77">
        <f>SUM(H5:H13)</f>
        <v>41</v>
      </c>
      <c r="I14" s="39">
        <f>SUM(J14:K14)</f>
        <v>20</v>
      </c>
      <c r="J14" s="77">
        <f>SUM(J5:J13)</f>
        <v>2</v>
      </c>
      <c r="K14" s="77">
        <f>SUM(K5:K13)</f>
        <v>18</v>
      </c>
      <c r="L14" s="39">
        <f>SUM(Q14+M14)</f>
        <v>845</v>
      </c>
      <c r="M14" s="39">
        <f>SUM(N14:P14)</f>
        <v>339</v>
      </c>
      <c r="N14" s="77">
        <f>SUM(N5:N13)</f>
        <v>170</v>
      </c>
      <c r="O14" s="547">
        <f>SUM(O5:P13)</f>
        <v>169</v>
      </c>
      <c r="P14" s="549"/>
      <c r="Q14" s="547">
        <f>SUM(S14:V14)</f>
        <v>506</v>
      </c>
      <c r="R14" s="549"/>
      <c r="S14" s="547">
        <f>SUM(S5:T13)</f>
        <v>273</v>
      </c>
      <c r="T14" s="549"/>
      <c r="U14" s="547">
        <f>SUM(U5:V13)</f>
        <v>233</v>
      </c>
      <c r="V14" s="549"/>
    </row>
    <row r="15" spans="1:22" ht="9" customHeight="1">
      <c r="A15" s="166"/>
      <c r="B15" s="168"/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</row>
    <row r="16" spans="1:22" ht="18.75" customHeight="1">
      <c r="A16" s="305" t="s">
        <v>306</v>
      </c>
      <c r="B16" s="305"/>
      <c r="C16" s="305"/>
      <c r="D16" s="305"/>
      <c r="E16" s="305"/>
      <c r="F16" s="305"/>
      <c r="G16" s="305"/>
      <c r="H16" s="305"/>
      <c r="I16" s="305"/>
      <c r="J16" s="305"/>
      <c r="K16" s="305"/>
      <c r="L16" s="305"/>
      <c r="M16" s="305"/>
      <c r="N16" s="305"/>
      <c r="O16" s="305"/>
      <c r="P16" s="305"/>
      <c r="Q16" s="305"/>
      <c r="R16" s="305"/>
      <c r="S16" s="305"/>
      <c r="T16" s="305"/>
      <c r="U16" s="305"/>
      <c r="V16" s="305"/>
    </row>
    <row r="17" spans="1:22" ht="15" customHeight="1">
      <c r="A17" s="217" t="s">
        <v>700</v>
      </c>
      <c r="B17" s="490" t="s">
        <v>184</v>
      </c>
      <c r="C17" s="491"/>
      <c r="D17" s="491"/>
      <c r="E17" s="491"/>
      <c r="F17" s="491"/>
      <c r="G17" s="491"/>
      <c r="H17" s="491"/>
      <c r="I17" s="491"/>
      <c r="J17" s="491"/>
      <c r="K17" s="492"/>
      <c r="L17" s="490" t="s">
        <v>183</v>
      </c>
      <c r="M17" s="491"/>
      <c r="N17" s="491"/>
      <c r="O17" s="491"/>
      <c r="P17" s="491"/>
      <c r="Q17" s="491"/>
      <c r="R17" s="491"/>
      <c r="S17" s="491"/>
      <c r="T17" s="491"/>
      <c r="U17" s="491"/>
      <c r="V17" s="492"/>
    </row>
    <row r="18" spans="1:22" ht="15" customHeight="1">
      <c r="A18" s="158"/>
      <c r="B18" s="494" t="s">
        <v>335</v>
      </c>
      <c r="C18" s="494" t="s">
        <v>420</v>
      </c>
      <c r="D18" s="494" t="s">
        <v>417</v>
      </c>
      <c r="E18" s="494" t="s">
        <v>433</v>
      </c>
      <c r="F18" s="490" t="s">
        <v>688</v>
      </c>
      <c r="G18" s="491"/>
      <c r="H18" s="492"/>
      <c r="I18" s="490" t="s">
        <v>685</v>
      </c>
      <c r="J18" s="491"/>
      <c r="K18" s="492"/>
      <c r="L18" s="571" t="s">
        <v>335</v>
      </c>
      <c r="M18" s="490" t="s">
        <v>686</v>
      </c>
      <c r="N18" s="491"/>
      <c r="O18" s="491"/>
      <c r="P18" s="492"/>
      <c r="Q18" s="490" t="s">
        <v>685</v>
      </c>
      <c r="R18" s="491"/>
      <c r="S18" s="491"/>
      <c r="T18" s="491"/>
      <c r="U18" s="491"/>
      <c r="V18" s="492"/>
    </row>
    <row r="19" spans="1:22" ht="15" customHeight="1">
      <c r="A19" s="160" t="s">
        <v>599</v>
      </c>
      <c r="B19" s="496"/>
      <c r="C19" s="496"/>
      <c r="D19" s="496"/>
      <c r="E19" s="496"/>
      <c r="F19" s="162" t="s">
        <v>408</v>
      </c>
      <c r="G19" s="162" t="s">
        <v>316</v>
      </c>
      <c r="H19" s="162" t="s">
        <v>427</v>
      </c>
      <c r="I19" s="162" t="s">
        <v>408</v>
      </c>
      <c r="J19" s="162" t="s">
        <v>316</v>
      </c>
      <c r="K19" s="162" t="s">
        <v>427</v>
      </c>
      <c r="L19" s="572"/>
      <c r="M19" s="162" t="s">
        <v>408</v>
      </c>
      <c r="N19" s="162" t="s">
        <v>316</v>
      </c>
      <c r="O19" s="490" t="s">
        <v>427</v>
      </c>
      <c r="P19" s="492"/>
      <c r="Q19" s="490" t="s">
        <v>408</v>
      </c>
      <c r="R19" s="492"/>
      <c r="S19" s="490" t="s">
        <v>316</v>
      </c>
      <c r="T19" s="492"/>
      <c r="U19" s="490" t="s">
        <v>427</v>
      </c>
      <c r="V19" s="492"/>
    </row>
    <row r="20" spans="1:22" ht="15" customHeight="1">
      <c r="A20" s="220" t="s">
        <v>87</v>
      </c>
      <c r="B20" s="77">
        <f>SUM(C20+D20+E20+F20+I20)</f>
        <v>9</v>
      </c>
      <c r="C20" s="39"/>
      <c r="D20" s="39"/>
      <c r="E20" s="39">
        <v>1</v>
      </c>
      <c r="F20" s="39">
        <f>SUM(G20:H20)</f>
        <v>6</v>
      </c>
      <c r="G20" s="39">
        <v>1</v>
      </c>
      <c r="H20" s="39">
        <v>5</v>
      </c>
      <c r="I20" s="39">
        <f>SUM(J20:K20)</f>
        <v>2</v>
      </c>
      <c r="J20" s="39"/>
      <c r="K20" s="39">
        <v>2</v>
      </c>
      <c r="L20" s="77">
        <f>SUM(Q20+M20)</f>
        <v>95</v>
      </c>
      <c r="M20" s="39">
        <f>SUM(N20:P20)</f>
        <v>19</v>
      </c>
      <c r="N20" s="39">
        <v>7</v>
      </c>
      <c r="O20" s="547">
        <v>12</v>
      </c>
      <c r="P20" s="549"/>
      <c r="Q20" s="547">
        <f>SUM(S20:V20)</f>
        <v>76</v>
      </c>
      <c r="R20" s="549"/>
      <c r="S20" s="547">
        <v>38</v>
      </c>
      <c r="T20" s="549"/>
      <c r="U20" s="547">
        <v>38</v>
      </c>
      <c r="V20" s="549"/>
    </row>
    <row r="21" spans="1:22" ht="15" customHeight="1">
      <c r="A21" s="220" t="s">
        <v>277</v>
      </c>
      <c r="B21" s="77">
        <f>SUM(C21+D21+E21+F21+I21)</f>
        <v>8</v>
      </c>
      <c r="C21" s="39"/>
      <c r="D21" s="39"/>
      <c r="E21" s="39">
        <v>2</v>
      </c>
      <c r="F21" s="39">
        <f>SUM(G21:H21)</f>
        <v>6</v>
      </c>
      <c r="G21" s="39"/>
      <c r="H21" s="39">
        <v>6</v>
      </c>
      <c r="I21" s="39">
        <f>SUM(J21:K21)</f>
        <v>0</v>
      </c>
      <c r="J21" s="39"/>
      <c r="K21" s="39"/>
      <c r="L21" s="77">
        <f>SUM(Q21+M21)</f>
        <v>66</v>
      </c>
      <c r="M21" s="39">
        <f>SUM(N21:P21)</f>
        <v>4</v>
      </c>
      <c r="N21" s="39">
        <v>3</v>
      </c>
      <c r="O21" s="547">
        <v>1</v>
      </c>
      <c r="P21" s="549"/>
      <c r="Q21" s="547">
        <f>SUM(S21:V21)</f>
        <v>62</v>
      </c>
      <c r="R21" s="549"/>
      <c r="S21" s="547">
        <v>28</v>
      </c>
      <c r="T21" s="549"/>
      <c r="U21" s="547">
        <v>34</v>
      </c>
      <c r="V21" s="549"/>
    </row>
    <row r="22" spans="1:22" ht="15" customHeight="1">
      <c r="A22" s="220" t="s">
        <v>257</v>
      </c>
      <c r="B22" s="77">
        <f>SUM(C22+D22+E22+F22+I22)</f>
        <v>5</v>
      </c>
      <c r="C22" s="39"/>
      <c r="D22" s="39"/>
      <c r="E22" s="39">
        <v>1</v>
      </c>
      <c r="F22" s="39">
        <f>SUM(G22:H22)</f>
        <v>3</v>
      </c>
      <c r="G22" s="39"/>
      <c r="H22" s="39">
        <v>3</v>
      </c>
      <c r="I22" s="39">
        <f>SUM(J22:K22)</f>
        <v>1</v>
      </c>
      <c r="J22" s="39"/>
      <c r="K22" s="39">
        <v>1</v>
      </c>
      <c r="L22" s="77">
        <f>SUM(Q22+M22)</f>
        <v>47</v>
      </c>
      <c r="M22" s="39">
        <f>SUM(N22:P22)</f>
        <v>8</v>
      </c>
      <c r="N22" s="39">
        <v>4</v>
      </c>
      <c r="O22" s="547">
        <v>4</v>
      </c>
      <c r="P22" s="549"/>
      <c r="Q22" s="547">
        <f>SUM(S22:V22)</f>
        <v>39</v>
      </c>
      <c r="R22" s="549"/>
      <c r="S22" s="547">
        <v>21</v>
      </c>
      <c r="T22" s="549"/>
      <c r="U22" s="547">
        <v>18</v>
      </c>
      <c r="V22" s="549"/>
    </row>
    <row r="23" spans="1:22" ht="15" customHeight="1">
      <c r="A23" s="219" t="s">
        <v>594</v>
      </c>
      <c r="B23" s="77">
        <f>SUM(C23+D23+E23+F23+I23)</f>
        <v>22</v>
      </c>
      <c r="C23" s="77">
        <f>SUM(C20:C22)</f>
        <v>0</v>
      </c>
      <c r="D23" s="77">
        <f>SUM(D20:D22)</f>
        <v>0</v>
      </c>
      <c r="E23" s="77">
        <f>SUM(E20:E22)</f>
        <v>4</v>
      </c>
      <c r="F23" s="39">
        <f>SUM(G23:H23)</f>
        <v>15</v>
      </c>
      <c r="G23" s="77">
        <f>SUM(G20:G22)</f>
        <v>1</v>
      </c>
      <c r="H23" s="77">
        <f>SUM(H20:H22)</f>
        <v>14</v>
      </c>
      <c r="I23" s="39">
        <f>SUM(J23:K23)</f>
        <v>3</v>
      </c>
      <c r="J23" s="77">
        <f>SUM(J20:J22)</f>
        <v>0</v>
      </c>
      <c r="K23" s="77">
        <f>SUM(K20:K22)</f>
        <v>3</v>
      </c>
      <c r="L23" s="77">
        <f>SUM(Q23+M23)</f>
        <v>208</v>
      </c>
      <c r="M23" s="39">
        <f>SUM(N23:P23)</f>
        <v>31</v>
      </c>
      <c r="N23" s="77">
        <f>SUM(N20:N22)</f>
        <v>14</v>
      </c>
      <c r="O23" s="547">
        <f>SUM(O20:P22)</f>
        <v>17</v>
      </c>
      <c r="P23" s="549"/>
      <c r="Q23" s="547">
        <f>SUM(S23:V23)</f>
        <v>177</v>
      </c>
      <c r="R23" s="549"/>
      <c r="S23" s="547">
        <f>SUM(S20:T22)</f>
        <v>87</v>
      </c>
      <c r="T23" s="549"/>
      <c r="U23" s="547">
        <f>SUM(U20:V22)</f>
        <v>90</v>
      </c>
      <c r="V23" s="549"/>
    </row>
    <row r="24" spans="1:22" ht="9" customHeight="1">
      <c r="A24" s="221"/>
      <c r="B24" s="222"/>
      <c r="C24" s="222"/>
      <c r="D24" s="222"/>
      <c r="E24" s="223"/>
      <c r="F24" s="223"/>
      <c r="G24" s="223"/>
      <c r="H24" s="223"/>
      <c r="I24" s="223"/>
      <c r="J24" s="223"/>
      <c r="K24" s="223"/>
      <c r="L24" s="223"/>
      <c r="M24" s="223"/>
      <c r="N24" s="223"/>
      <c r="O24" s="223"/>
      <c r="P24" s="223"/>
      <c r="Q24" s="223"/>
      <c r="R24" s="223"/>
      <c r="S24" s="223"/>
      <c r="T24" s="223"/>
      <c r="U24" s="223"/>
      <c r="V24" s="223"/>
    </row>
    <row r="25" spans="1:22" ht="20.25" customHeight="1">
      <c r="A25" s="305" t="s">
        <v>307</v>
      </c>
      <c r="B25" s="305"/>
      <c r="C25" s="305"/>
      <c r="D25" s="305"/>
      <c r="E25" s="305"/>
      <c r="F25" s="305"/>
      <c r="G25" s="305"/>
      <c r="H25" s="305"/>
      <c r="I25" s="305"/>
      <c r="J25" s="305"/>
      <c r="K25" s="305"/>
      <c r="L25" s="305"/>
      <c r="M25" s="305"/>
      <c r="N25" s="305"/>
      <c r="O25" s="305"/>
      <c r="P25" s="305"/>
      <c r="Q25" s="305"/>
      <c r="R25" s="305"/>
      <c r="S25" s="305"/>
      <c r="T25" s="305"/>
      <c r="U25" s="305"/>
      <c r="V25" s="305"/>
    </row>
    <row r="26" spans="1:22" ht="15.75" customHeight="1">
      <c r="A26" s="217" t="s">
        <v>700</v>
      </c>
      <c r="B26" s="490" t="s">
        <v>774</v>
      </c>
      <c r="C26" s="491"/>
      <c r="D26" s="491"/>
      <c r="E26" s="491"/>
      <c r="F26" s="491"/>
      <c r="G26" s="491"/>
      <c r="H26" s="491"/>
      <c r="I26" s="491"/>
      <c r="J26" s="491"/>
      <c r="K26" s="492"/>
      <c r="L26" s="490" t="s">
        <v>190</v>
      </c>
      <c r="M26" s="491"/>
      <c r="N26" s="491"/>
      <c r="O26" s="491"/>
      <c r="P26" s="491"/>
      <c r="Q26" s="491"/>
      <c r="R26" s="491"/>
      <c r="S26" s="491"/>
      <c r="T26" s="491"/>
      <c r="U26" s="491"/>
      <c r="V26" s="492"/>
    </row>
    <row r="27" spans="1:22" ht="15.75" customHeight="1">
      <c r="A27" s="158"/>
      <c r="B27" s="494" t="s">
        <v>335</v>
      </c>
      <c r="C27" s="490" t="s">
        <v>666</v>
      </c>
      <c r="D27" s="491"/>
      <c r="E27" s="492"/>
      <c r="F27" s="490" t="s">
        <v>613</v>
      </c>
      <c r="G27" s="491"/>
      <c r="H27" s="492"/>
      <c r="I27" s="490" t="s">
        <v>608</v>
      </c>
      <c r="J27" s="491"/>
      <c r="K27" s="492"/>
      <c r="L27" s="571" t="s">
        <v>335</v>
      </c>
      <c r="M27" s="490" t="s">
        <v>613</v>
      </c>
      <c r="N27" s="491"/>
      <c r="O27" s="491"/>
      <c r="P27" s="492"/>
      <c r="Q27" s="490" t="s">
        <v>608</v>
      </c>
      <c r="R27" s="491"/>
      <c r="S27" s="491"/>
      <c r="T27" s="491"/>
      <c r="U27" s="491"/>
      <c r="V27" s="492"/>
    </row>
    <row r="28" spans="1:22" ht="15.75" customHeight="1">
      <c r="A28" s="160" t="s">
        <v>588</v>
      </c>
      <c r="B28" s="496"/>
      <c r="C28" s="224" t="s">
        <v>420</v>
      </c>
      <c r="D28" s="224" t="s">
        <v>417</v>
      </c>
      <c r="E28" s="224" t="s">
        <v>433</v>
      </c>
      <c r="F28" s="162" t="s">
        <v>408</v>
      </c>
      <c r="G28" s="162" t="s">
        <v>316</v>
      </c>
      <c r="H28" s="162" t="s">
        <v>427</v>
      </c>
      <c r="I28" s="162" t="s">
        <v>408</v>
      </c>
      <c r="J28" s="162" t="s">
        <v>316</v>
      </c>
      <c r="K28" s="162" t="s">
        <v>427</v>
      </c>
      <c r="L28" s="572"/>
      <c r="M28" s="162" t="s">
        <v>408</v>
      </c>
      <c r="N28" s="162" t="s">
        <v>316</v>
      </c>
      <c r="O28" s="490" t="s">
        <v>427</v>
      </c>
      <c r="P28" s="492"/>
      <c r="Q28" s="490" t="s">
        <v>408</v>
      </c>
      <c r="R28" s="492"/>
      <c r="S28" s="490" t="s">
        <v>316</v>
      </c>
      <c r="T28" s="492"/>
      <c r="U28" s="490" t="s">
        <v>427</v>
      </c>
      <c r="V28" s="492"/>
    </row>
    <row r="29" spans="1:22" ht="15.75" customHeight="1">
      <c r="A29" s="220" t="s">
        <v>591</v>
      </c>
      <c r="B29" s="77">
        <f>SUM(C29+D29+E29+F29+I29)</f>
        <v>28</v>
      </c>
      <c r="C29" s="39">
        <v>0</v>
      </c>
      <c r="D29" s="39">
        <v>0</v>
      </c>
      <c r="E29" s="39"/>
      <c r="F29" s="39">
        <f>SUM(G29:H29)</f>
        <v>17</v>
      </c>
      <c r="G29" s="39">
        <v>8</v>
      </c>
      <c r="H29" s="39">
        <v>9</v>
      </c>
      <c r="I29" s="39">
        <f>SUM(J29:K29)</f>
        <v>11</v>
      </c>
      <c r="J29" s="39">
        <v>9</v>
      </c>
      <c r="K29" s="39">
        <v>2</v>
      </c>
      <c r="L29" s="77">
        <f>SUM(Q29+M29)</f>
        <v>547</v>
      </c>
      <c r="M29" s="39">
        <f>SUM(N29:P29)</f>
        <v>42</v>
      </c>
      <c r="N29" s="39"/>
      <c r="O29" s="547">
        <v>42</v>
      </c>
      <c r="P29" s="549"/>
      <c r="Q29" s="547">
        <f>SUM(S29:V29)</f>
        <v>505</v>
      </c>
      <c r="R29" s="549"/>
      <c r="S29" s="547"/>
      <c r="T29" s="549"/>
      <c r="U29" s="547">
        <v>505</v>
      </c>
      <c r="V29" s="549"/>
    </row>
    <row r="30" spans="1:22" ht="15.75" customHeight="1">
      <c r="A30" s="220" t="s">
        <v>581</v>
      </c>
      <c r="B30" s="77">
        <f>SUM(C30+D30+E30+F30+I30)</f>
        <v>37</v>
      </c>
      <c r="C30" s="39">
        <v>1</v>
      </c>
      <c r="D30" s="39">
        <v>0</v>
      </c>
      <c r="E30" s="39">
        <v>1</v>
      </c>
      <c r="F30" s="39">
        <f>SUM(G30:H30)</f>
        <v>26</v>
      </c>
      <c r="G30" s="39">
        <v>18</v>
      </c>
      <c r="H30" s="39">
        <v>8</v>
      </c>
      <c r="I30" s="39">
        <f>SUM(J30:K30)</f>
        <v>9</v>
      </c>
      <c r="J30" s="39">
        <v>9</v>
      </c>
      <c r="K30" s="39">
        <v>0</v>
      </c>
      <c r="L30" s="77">
        <f>SUM(Q30+M30)</f>
        <v>709</v>
      </c>
      <c r="M30" s="39">
        <f>SUM(N30:P30)</f>
        <v>45</v>
      </c>
      <c r="N30" s="39">
        <v>25</v>
      </c>
      <c r="O30" s="547">
        <v>20</v>
      </c>
      <c r="P30" s="549"/>
      <c r="Q30" s="547">
        <f>SUM(S30:V30)</f>
        <v>664</v>
      </c>
      <c r="R30" s="549"/>
      <c r="S30" s="547">
        <v>333</v>
      </c>
      <c r="T30" s="549"/>
      <c r="U30" s="547">
        <v>331</v>
      </c>
      <c r="V30" s="549"/>
    </row>
    <row r="31" spans="1:22" s="142" customFormat="1" ht="15.75" customHeight="1">
      <c r="A31" s="225" t="s">
        <v>594</v>
      </c>
      <c r="B31" s="77">
        <f>SUM(C31+D31+E31+F31+I31)</f>
        <v>65</v>
      </c>
      <c r="C31" s="77">
        <f>SUM(C29:C30)</f>
        <v>1</v>
      </c>
      <c r="D31" s="77">
        <f>SUM(D29:D30)</f>
        <v>0</v>
      </c>
      <c r="E31" s="77">
        <f>SUM(E29:E30)</f>
        <v>1</v>
      </c>
      <c r="F31" s="39">
        <f>SUM(G31:H31)</f>
        <v>43</v>
      </c>
      <c r="G31" s="77">
        <f>SUM(G29:G30)</f>
        <v>26</v>
      </c>
      <c r="H31" s="77">
        <f>SUM(H29:H30)</f>
        <v>17</v>
      </c>
      <c r="I31" s="39">
        <f>SUM(J31:K31)</f>
        <v>20</v>
      </c>
      <c r="J31" s="77">
        <f>SUM(J29:J30)</f>
        <v>18</v>
      </c>
      <c r="K31" s="77">
        <f>SUM(K29:K30)</f>
        <v>2</v>
      </c>
      <c r="L31" s="39">
        <f>SUM(Q31+M31)</f>
        <v>1256</v>
      </c>
      <c r="M31" s="39">
        <f>SUM(N31:P31)</f>
        <v>87</v>
      </c>
      <c r="N31" s="77">
        <f>SUM(N29:N30)</f>
        <v>25</v>
      </c>
      <c r="O31" s="547">
        <f>SUM(O29:P30)</f>
        <v>62</v>
      </c>
      <c r="P31" s="549"/>
      <c r="Q31" s="547">
        <f>SUM(S31:V31)</f>
        <v>1169</v>
      </c>
      <c r="R31" s="549"/>
      <c r="S31" s="547">
        <f>SUM(S29:T30)</f>
        <v>333</v>
      </c>
      <c r="T31" s="549"/>
      <c r="U31" s="547">
        <f>SUM(U29:V30)</f>
        <v>836</v>
      </c>
      <c r="V31" s="549"/>
    </row>
    <row r="32" spans="1:22" ht="9" customHeight="1">
      <c r="A32" s="221"/>
      <c r="B32" s="221"/>
      <c r="C32" s="221"/>
      <c r="D32" s="221"/>
      <c r="E32" s="226"/>
      <c r="F32" s="226"/>
      <c r="G32" s="226"/>
      <c r="H32" s="226"/>
      <c r="I32" s="226"/>
      <c r="J32" s="226"/>
      <c r="K32" s="226"/>
      <c r="L32" s="223"/>
      <c r="M32" s="226"/>
      <c r="N32" s="226"/>
      <c r="O32" s="226"/>
      <c r="P32" s="226"/>
      <c r="Q32" s="226"/>
      <c r="R32" s="226"/>
      <c r="S32" s="226"/>
      <c r="T32" s="226"/>
      <c r="U32" s="226"/>
      <c r="V32" s="226"/>
    </row>
    <row r="33" spans="1:22" ht="20.25" customHeight="1">
      <c r="A33" s="305" t="s">
        <v>768</v>
      </c>
      <c r="B33" s="305"/>
      <c r="C33" s="305"/>
      <c r="D33" s="305"/>
      <c r="E33" s="305"/>
      <c r="F33" s="305"/>
      <c r="G33" s="305"/>
      <c r="H33" s="305"/>
      <c r="I33" s="305"/>
      <c r="J33" s="305"/>
      <c r="K33" s="305"/>
      <c r="L33" s="305"/>
      <c r="M33" s="305"/>
      <c r="N33" s="305"/>
      <c r="O33" s="305"/>
      <c r="P33" s="305"/>
      <c r="Q33" s="305"/>
      <c r="R33" s="305"/>
      <c r="S33" s="305"/>
      <c r="T33" s="305"/>
      <c r="U33" s="305"/>
      <c r="V33" s="305"/>
    </row>
    <row r="34" spans="1:22" ht="15" customHeight="1">
      <c r="A34" s="217" t="s">
        <v>700</v>
      </c>
      <c r="B34" s="490" t="s">
        <v>774</v>
      </c>
      <c r="C34" s="491"/>
      <c r="D34" s="491"/>
      <c r="E34" s="491"/>
      <c r="F34" s="491"/>
      <c r="G34" s="491"/>
      <c r="H34" s="491"/>
      <c r="I34" s="491"/>
      <c r="J34" s="491"/>
      <c r="K34" s="492"/>
      <c r="L34" s="490" t="s">
        <v>190</v>
      </c>
      <c r="M34" s="491"/>
      <c r="N34" s="491"/>
      <c r="O34" s="491"/>
      <c r="P34" s="491"/>
      <c r="Q34" s="491"/>
      <c r="R34" s="491"/>
      <c r="S34" s="491"/>
      <c r="T34" s="491"/>
      <c r="U34" s="491"/>
      <c r="V34" s="492"/>
    </row>
    <row r="35" spans="1:22" ht="15" customHeight="1">
      <c r="A35" s="158"/>
      <c r="B35" s="494" t="s">
        <v>335</v>
      </c>
      <c r="C35" s="490" t="s">
        <v>666</v>
      </c>
      <c r="D35" s="491"/>
      <c r="E35" s="492"/>
      <c r="F35" s="490" t="s">
        <v>613</v>
      </c>
      <c r="G35" s="491"/>
      <c r="H35" s="492"/>
      <c r="I35" s="490" t="s">
        <v>608</v>
      </c>
      <c r="J35" s="491"/>
      <c r="K35" s="492"/>
      <c r="L35" s="571" t="s">
        <v>335</v>
      </c>
      <c r="M35" s="490" t="s">
        <v>613</v>
      </c>
      <c r="N35" s="491"/>
      <c r="O35" s="491"/>
      <c r="P35" s="492"/>
      <c r="Q35" s="490" t="s">
        <v>608</v>
      </c>
      <c r="R35" s="491"/>
      <c r="S35" s="491"/>
      <c r="T35" s="491"/>
      <c r="U35" s="491"/>
      <c r="V35" s="492"/>
    </row>
    <row r="36" spans="1:22" ht="15" customHeight="1">
      <c r="A36" s="160" t="s">
        <v>588</v>
      </c>
      <c r="B36" s="496"/>
      <c r="C36" s="224" t="s">
        <v>420</v>
      </c>
      <c r="D36" s="224" t="s">
        <v>417</v>
      </c>
      <c r="E36" s="224" t="s">
        <v>433</v>
      </c>
      <c r="F36" s="162" t="s">
        <v>408</v>
      </c>
      <c r="G36" s="162" t="s">
        <v>316</v>
      </c>
      <c r="H36" s="162" t="s">
        <v>427</v>
      </c>
      <c r="I36" s="162" t="s">
        <v>408</v>
      </c>
      <c r="J36" s="162" t="s">
        <v>316</v>
      </c>
      <c r="K36" s="162" t="s">
        <v>427</v>
      </c>
      <c r="L36" s="572"/>
      <c r="M36" s="162" t="s">
        <v>408</v>
      </c>
      <c r="N36" s="162" t="s">
        <v>316</v>
      </c>
      <c r="O36" s="490" t="s">
        <v>427</v>
      </c>
      <c r="P36" s="492"/>
      <c r="Q36" s="490" t="s">
        <v>408</v>
      </c>
      <c r="R36" s="492"/>
      <c r="S36" s="490" t="s">
        <v>316</v>
      </c>
      <c r="T36" s="492"/>
      <c r="U36" s="490" t="s">
        <v>427</v>
      </c>
      <c r="V36" s="492"/>
    </row>
    <row r="37" spans="1:22" ht="15" customHeight="1">
      <c r="A37" s="220" t="s">
        <v>117</v>
      </c>
      <c r="B37" s="77">
        <f>SUM(C37+D37+E37+F37+I37)</f>
        <v>62</v>
      </c>
      <c r="C37" s="39">
        <v>1</v>
      </c>
      <c r="D37" s="39"/>
      <c r="E37" s="39">
        <v>2</v>
      </c>
      <c r="F37" s="39">
        <f>SUM(G37:H37)</f>
        <v>48</v>
      </c>
      <c r="G37" s="39">
        <v>28</v>
      </c>
      <c r="H37" s="39">
        <v>20</v>
      </c>
      <c r="I37" s="39">
        <f>SUM(J37:K37)</f>
        <v>11</v>
      </c>
      <c r="J37" s="39">
        <v>10</v>
      </c>
      <c r="K37" s="39">
        <v>1</v>
      </c>
      <c r="L37" s="39">
        <f>SUM(Q37+M37)</f>
        <v>860</v>
      </c>
      <c r="M37" s="39">
        <f>SUM(N37:P37)</f>
        <v>81</v>
      </c>
      <c r="N37" s="39"/>
      <c r="O37" s="547">
        <v>81</v>
      </c>
      <c r="P37" s="549"/>
      <c r="Q37" s="547">
        <f>SUM(S37:V37)</f>
        <v>779</v>
      </c>
      <c r="R37" s="549"/>
      <c r="S37" s="547"/>
      <c r="T37" s="549"/>
      <c r="U37" s="547">
        <v>779</v>
      </c>
      <c r="V37" s="549"/>
    </row>
    <row r="38" spans="1:22" ht="15" customHeight="1">
      <c r="A38" s="220" t="s">
        <v>585</v>
      </c>
      <c r="B38" s="77">
        <f>SUM(C38+D38+E38+F38+I38)</f>
        <v>58</v>
      </c>
      <c r="C38" s="39">
        <v>1</v>
      </c>
      <c r="D38" s="39"/>
      <c r="E38" s="39">
        <v>1</v>
      </c>
      <c r="F38" s="39">
        <f>SUM(G38:H38)</f>
        <v>38</v>
      </c>
      <c r="G38" s="39">
        <v>28</v>
      </c>
      <c r="H38" s="39">
        <v>10</v>
      </c>
      <c r="I38" s="39">
        <f>SUM(J38:K38)</f>
        <v>18</v>
      </c>
      <c r="J38" s="39">
        <v>17</v>
      </c>
      <c r="K38" s="39">
        <v>1</v>
      </c>
      <c r="L38" s="77">
        <f>SUM(Q38+M38)</f>
        <v>1015</v>
      </c>
      <c r="M38" s="39">
        <f>SUM(N38:P38)</f>
        <v>123</v>
      </c>
      <c r="N38" s="39">
        <v>58</v>
      </c>
      <c r="O38" s="547">
        <v>65</v>
      </c>
      <c r="P38" s="549"/>
      <c r="Q38" s="547">
        <f>SUM(S38:V38)</f>
        <v>892</v>
      </c>
      <c r="R38" s="549"/>
      <c r="S38" s="547">
        <v>469</v>
      </c>
      <c r="T38" s="549"/>
      <c r="U38" s="547">
        <v>423</v>
      </c>
      <c r="V38" s="549"/>
    </row>
    <row r="39" spans="1:22" ht="15" customHeight="1">
      <c r="A39" s="219" t="s">
        <v>750</v>
      </c>
      <c r="B39" s="77">
        <f>SUM(C39+D39+E39+F39+I39)</f>
        <v>120</v>
      </c>
      <c r="C39" s="77">
        <f>SUM(C37:C38)</f>
        <v>2</v>
      </c>
      <c r="D39" s="77">
        <f>SUM(D37:D38)</f>
        <v>0</v>
      </c>
      <c r="E39" s="77">
        <f>SUM(E37:E38)</f>
        <v>3</v>
      </c>
      <c r="F39" s="39">
        <f>SUM(G39:H39)</f>
        <v>86</v>
      </c>
      <c r="G39" s="77">
        <f>SUM(G37:G38)</f>
        <v>56</v>
      </c>
      <c r="H39" s="77">
        <f>SUM(H37:H38)</f>
        <v>30</v>
      </c>
      <c r="I39" s="39">
        <f>SUM(J39:K39)</f>
        <v>29</v>
      </c>
      <c r="J39" s="77">
        <f>SUM(J37:J38)</f>
        <v>27</v>
      </c>
      <c r="K39" s="77">
        <f>SUM(K37:K38)</f>
        <v>2</v>
      </c>
      <c r="L39" s="39">
        <f>M39+Q39</f>
        <v>1746</v>
      </c>
      <c r="M39" s="39">
        <f>SUM(N39:P39)</f>
        <v>75</v>
      </c>
      <c r="N39" s="77">
        <v>25</v>
      </c>
      <c r="O39" s="547">
        <v>50</v>
      </c>
      <c r="P39" s="549"/>
      <c r="Q39" s="547">
        <f>SUM(S39:V39)</f>
        <v>1671</v>
      </c>
      <c r="R39" s="549"/>
      <c r="S39" s="547">
        <f>SUM(S37:T38)</f>
        <v>469</v>
      </c>
      <c r="T39" s="549"/>
      <c r="U39" s="547">
        <f>SUM(U37:V38)</f>
        <v>1202</v>
      </c>
      <c r="V39" s="549"/>
    </row>
    <row r="40" spans="1:22" ht="9" customHeight="1">
      <c r="A40" s="221"/>
      <c r="B40" s="222"/>
      <c r="C40" s="222"/>
      <c r="D40" s="222"/>
      <c r="E40" s="223"/>
      <c r="F40" s="223"/>
      <c r="G40" s="223"/>
      <c r="H40" s="223"/>
      <c r="I40" s="223"/>
      <c r="J40" s="223"/>
      <c r="K40" s="223"/>
      <c r="L40" s="223"/>
      <c r="M40" s="223"/>
      <c r="N40" s="223"/>
      <c r="O40" s="223"/>
      <c r="P40" s="223"/>
      <c r="Q40" s="223"/>
      <c r="R40" s="223"/>
      <c r="S40" s="223"/>
      <c r="T40" s="223"/>
      <c r="U40" s="223"/>
      <c r="V40" s="223"/>
    </row>
    <row r="41" spans="1:22" ht="20.25" customHeight="1">
      <c r="A41" s="573" t="s">
        <v>211</v>
      </c>
      <c r="B41" s="574"/>
      <c r="C41" s="574"/>
      <c r="D41" s="574"/>
      <c r="E41" s="574"/>
      <c r="F41" s="574"/>
      <c r="G41" s="574"/>
      <c r="H41" s="574"/>
      <c r="I41" s="574"/>
      <c r="J41" s="574"/>
      <c r="K41" s="574"/>
      <c r="L41" s="574"/>
      <c r="M41" s="574"/>
      <c r="N41" s="574"/>
      <c r="O41" s="574"/>
      <c r="P41" s="574"/>
      <c r="Q41" s="574"/>
      <c r="R41" s="574"/>
      <c r="S41" s="574"/>
      <c r="T41" s="574"/>
      <c r="U41" s="574"/>
      <c r="V41" s="574"/>
    </row>
    <row r="42" spans="1:22" ht="15" customHeight="1">
      <c r="A42" s="217" t="s">
        <v>700</v>
      </c>
      <c r="B42" s="568" t="s">
        <v>158</v>
      </c>
      <c r="C42" s="569"/>
      <c r="D42" s="569"/>
      <c r="E42" s="569"/>
      <c r="F42" s="569"/>
      <c r="G42" s="569"/>
      <c r="H42" s="569"/>
      <c r="I42" s="569"/>
      <c r="J42" s="569"/>
      <c r="K42" s="569"/>
      <c r="L42" s="569"/>
      <c r="M42" s="569"/>
      <c r="N42" s="569"/>
      <c r="O42" s="569"/>
      <c r="P42" s="569"/>
      <c r="Q42" s="569"/>
      <c r="R42" s="569"/>
      <c r="S42" s="569"/>
      <c r="T42" s="569"/>
      <c r="U42" s="569"/>
      <c r="V42" s="570"/>
    </row>
    <row r="43" spans="1:22" ht="15" customHeight="1">
      <c r="A43" s="158"/>
      <c r="B43" s="567" t="s">
        <v>335</v>
      </c>
      <c r="C43" s="567"/>
      <c r="D43" s="567" t="s">
        <v>420</v>
      </c>
      <c r="E43" s="567" t="s">
        <v>417</v>
      </c>
      <c r="F43" s="567" t="s">
        <v>433</v>
      </c>
      <c r="G43" s="567" t="s">
        <v>590</v>
      </c>
      <c r="H43" s="567"/>
      <c r="I43" s="567"/>
      <c r="J43" s="567"/>
      <c r="K43" s="567" t="s">
        <v>597</v>
      </c>
      <c r="L43" s="567"/>
      <c r="M43" s="567"/>
      <c r="N43" s="567"/>
      <c r="O43" s="567" t="s">
        <v>587</v>
      </c>
      <c r="P43" s="567"/>
      <c r="Q43" s="567"/>
      <c r="R43" s="567"/>
      <c r="S43" s="567"/>
      <c r="T43" s="567"/>
      <c r="U43" s="567"/>
      <c r="V43" s="567"/>
    </row>
    <row r="44" spans="1:22" ht="15" customHeight="1">
      <c r="A44" s="160" t="s">
        <v>580</v>
      </c>
      <c r="B44" s="567"/>
      <c r="C44" s="567"/>
      <c r="D44" s="567"/>
      <c r="E44" s="567"/>
      <c r="F44" s="567"/>
      <c r="G44" s="567" t="s">
        <v>408</v>
      </c>
      <c r="H44" s="567"/>
      <c r="I44" s="49" t="s">
        <v>416</v>
      </c>
      <c r="J44" s="49" t="s">
        <v>363</v>
      </c>
      <c r="K44" s="567" t="s">
        <v>408</v>
      </c>
      <c r="L44" s="567"/>
      <c r="M44" s="49" t="s">
        <v>416</v>
      </c>
      <c r="N44" s="49" t="s">
        <v>363</v>
      </c>
      <c r="O44" s="567" t="s">
        <v>408</v>
      </c>
      <c r="P44" s="567"/>
      <c r="Q44" s="567"/>
      <c r="R44" s="567" t="s">
        <v>416</v>
      </c>
      <c r="S44" s="567"/>
      <c r="T44" s="567" t="s">
        <v>363</v>
      </c>
      <c r="U44" s="567"/>
      <c r="V44" s="567"/>
    </row>
    <row r="45" spans="1:22" ht="15" customHeight="1">
      <c r="A45" s="563" t="s">
        <v>282</v>
      </c>
      <c r="B45" s="566">
        <f>SUM(D45:F45)+G45+K45+O45</f>
        <v>777</v>
      </c>
      <c r="C45" s="566"/>
      <c r="D45" s="80">
        <v>1</v>
      </c>
      <c r="E45" s="80">
        <v>0</v>
      </c>
      <c r="F45" s="80">
        <v>24</v>
      </c>
      <c r="G45" s="566">
        <f>SUM(I45:J45)</f>
        <v>83</v>
      </c>
      <c r="H45" s="566"/>
      <c r="I45" s="80">
        <v>12</v>
      </c>
      <c r="J45" s="80">
        <v>71</v>
      </c>
      <c r="K45" s="566">
        <f>SUM(M45:N45)</f>
        <v>368</v>
      </c>
      <c r="L45" s="566"/>
      <c r="M45" s="80">
        <v>92</v>
      </c>
      <c r="N45" s="80">
        <v>276</v>
      </c>
      <c r="O45" s="566">
        <f>SUM(R45:V45)</f>
        <v>301</v>
      </c>
      <c r="P45" s="566"/>
      <c r="Q45" s="566"/>
      <c r="R45" s="566">
        <v>163</v>
      </c>
      <c r="S45" s="566"/>
      <c r="T45" s="566">
        <v>138</v>
      </c>
      <c r="U45" s="566"/>
      <c r="V45" s="566"/>
    </row>
    <row r="46" spans="1:22" ht="13.5" customHeight="1">
      <c r="A46" s="564"/>
      <c r="B46" s="566" t="s">
        <v>13</v>
      </c>
      <c r="C46" s="566"/>
      <c r="D46" s="566"/>
      <c r="E46" s="566"/>
      <c r="F46" s="566"/>
      <c r="G46" s="566"/>
      <c r="H46" s="566"/>
      <c r="I46" s="566"/>
      <c r="J46" s="566"/>
      <c r="K46" s="566"/>
      <c r="L46" s="566"/>
      <c r="M46" s="566"/>
      <c r="N46" s="566"/>
      <c r="O46" s="566"/>
      <c r="P46" s="566"/>
      <c r="Q46" s="566"/>
      <c r="R46" s="566"/>
      <c r="S46" s="566"/>
      <c r="T46" s="566"/>
      <c r="U46" s="566"/>
      <c r="V46" s="566"/>
    </row>
    <row r="47" spans="1:22" ht="14.25" customHeight="1">
      <c r="A47" s="564"/>
      <c r="B47" s="567" t="s">
        <v>589</v>
      </c>
      <c r="C47" s="567"/>
      <c r="D47" s="567" t="s">
        <v>775</v>
      </c>
      <c r="E47" s="567"/>
      <c r="F47" s="567"/>
      <c r="G47" s="567"/>
      <c r="H47" s="567"/>
      <c r="I47" s="567"/>
      <c r="J47" s="567"/>
      <c r="K47" s="567"/>
      <c r="L47" s="567"/>
      <c r="M47" s="567"/>
      <c r="N47" s="567"/>
      <c r="O47" s="567"/>
      <c r="P47" s="567"/>
      <c r="Q47" s="567"/>
      <c r="R47" s="567"/>
      <c r="S47" s="567"/>
      <c r="T47" s="567"/>
      <c r="U47" s="567"/>
      <c r="V47" s="567"/>
    </row>
    <row r="48" spans="1:22" ht="15" customHeight="1">
      <c r="A48" s="564"/>
      <c r="B48" s="567"/>
      <c r="C48" s="567"/>
      <c r="D48" s="310" t="s">
        <v>582</v>
      </c>
      <c r="E48" s="310"/>
      <c r="F48" s="310"/>
      <c r="G48" s="310" t="s">
        <v>316</v>
      </c>
      <c r="H48" s="310"/>
      <c r="I48" s="310"/>
      <c r="J48" s="310" t="s">
        <v>427</v>
      </c>
      <c r="K48" s="310"/>
      <c r="L48" s="310"/>
      <c r="M48" s="310" t="s">
        <v>583</v>
      </c>
      <c r="N48" s="310"/>
      <c r="O48" s="310"/>
      <c r="P48" s="310" t="s">
        <v>584</v>
      </c>
      <c r="Q48" s="310"/>
      <c r="R48" s="310"/>
      <c r="S48" s="310"/>
      <c r="T48" s="310" t="s">
        <v>579</v>
      </c>
      <c r="U48" s="310"/>
      <c r="V48" s="310"/>
    </row>
    <row r="49" spans="1:22" ht="13.5">
      <c r="A49" s="565"/>
      <c r="B49" s="374">
        <v>447</v>
      </c>
      <c r="C49" s="374"/>
      <c r="D49" s="374">
        <f>SUM(G49:L49)</f>
        <v>571229</v>
      </c>
      <c r="E49" s="374"/>
      <c r="F49" s="374"/>
      <c r="G49" s="374">
        <v>258513</v>
      </c>
      <c r="H49" s="374"/>
      <c r="I49" s="374"/>
      <c r="J49" s="374">
        <v>312716</v>
      </c>
      <c r="K49" s="374"/>
      <c r="L49" s="374"/>
      <c r="M49" s="374">
        <v>23637</v>
      </c>
      <c r="N49" s="374"/>
      <c r="O49" s="374"/>
      <c r="P49" s="374">
        <v>547592</v>
      </c>
      <c r="Q49" s="374"/>
      <c r="R49" s="374"/>
      <c r="S49" s="374"/>
      <c r="T49" s="374">
        <v>1026</v>
      </c>
      <c r="U49" s="374"/>
      <c r="V49" s="374"/>
    </row>
  </sheetData>
  <mergeCells count="177">
    <mergeCell ref="A45:A49"/>
    <mergeCell ref="G48:I48"/>
    <mergeCell ref="J48:L48"/>
    <mergeCell ref="M48:O48"/>
    <mergeCell ref="B49:C49"/>
    <mergeCell ref="P49:S49"/>
    <mergeCell ref="K45:L45"/>
    <mergeCell ref="O45:Q45"/>
    <mergeCell ref="R45:S45"/>
    <mergeCell ref="T49:V49"/>
    <mergeCell ref="D49:F49"/>
    <mergeCell ref="G49:I49"/>
    <mergeCell ref="J49:L49"/>
    <mergeCell ref="M49:O49"/>
    <mergeCell ref="P48:S48"/>
    <mergeCell ref="T45:V45"/>
    <mergeCell ref="B46:V46"/>
    <mergeCell ref="B47:C48"/>
    <mergeCell ref="D47:V47"/>
    <mergeCell ref="D48:F48"/>
    <mergeCell ref="T48:V48"/>
    <mergeCell ref="B42:V42"/>
    <mergeCell ref="B43:C44"/>
    <mergeCell ref="F43:F44"/>
    <mergeCell ref="G43:J43"/>
    <mergeCell ref="K43:N43"/>
    <mergeCell ref="O43:V43"/>
    <mergeCell ref="O44:Q44"/>
    <mergeCell ref="R44:S44"/>
    <mergeCell ref="T44:V44"/>
    <mergeCell ref="D43:D44"/>
    <mergeCell ref="E43:E44"/>
    <mergeCell ref="G44:H44"/>
    <mergeCell ref="Q18:V18"/>
    <mergeCell ref="S13:T13"/>
    <mergeCell ref="U14:V14"/>
    <mergeCell ref="U13:V13"/>
    <mergeCell ref="Q13:R13"/>
    <mergeCell ref="B17:K17"/>
    <mergeCell ref="L17:V17"/>
    <mergeCell ref="O38:P38"/>
    <mergeCell ref="U22:V22"/>
    <mergeCell ref="O30:P30"/>
    <mergeCell ref="Q30:R30"/>
    <mergeCell ref="S30:T30"/>
    <mergeCell ref="O28:P28"/>
    <mergeCell ref="M27:P27"/>
    <mergeCell ref="Q28:R28"/>
    <mergeCell ref="S28:T28"/>
    <mergeCell ref="S38:T38"/>
    <mergeCell ref="U19:V19"/>
    <mergeCell ref="Q37:R37"/>
    <mergeCell ref="S37:T37"/>
    <mergeCell ref="U37:V37"/>
    <mergeCell ref="Q22:R22"/>
    <mergeCell ref="O19:P19"/>
    <mergeCell ref="Q19:R19"/>
    <mergeCell ref="A1:V1"/>
    <mergeCell ref="A16:V16"/>
    <mergeCell ref="Q6:R6"/>
    <mergeCell ref="U5:V5"/>
    <mergeCell ref="O6:P6"/>
    <mergeCell ref="O13:P13"/>
    <mergeCell ref="O11:P11"/>
    <mergeCell ref="O12:P12"/>
    <mergeCell ref="O9:P9"/>
    <mergeCell ref="O5:P5"/>
    <mergeCell ref="Q4:R4"/>
    <mergeCell ref="Q5:R5"/>
    <mergeCell ref="S4:T4"/>
    <mergeCell ref="S5:T5"/>
    <mergeCell ref="S6:T6"/>
    <mergeCell ref="L2:V2"/>
    <mergeCell ref="O4:P4"/>
    <mergeCell ref="U4:V4"/>
    <mergeCell ref="M3:P3"/>
    <mergeCell ref="Q3:V3"/>
    <mergeCell ref="L3:L4"/>
    <mergeCell ref="Q7:R7"/>
    <mergeCell ref="S14:T14"/>
    <mergeCell ref="U11:V11"/>
    <mergeCell ref="U6:V6"/>
    <mergeCell ref="O10:P10"/>
    <mergeCell ref="B2:K2"/>
    <mergeCell ref="B3:B4"/>
    <mergeCell ref="C3:C4"/>
    <mergeCell ref="D3:D4"/>
    <mergeCell ref="E3:E4"/>
    <mergeCell ref="F3:H3"/>
    <mergeCell ref="I3:K3"/>
    <mergeCell ref="Q9:R9"/>
    <mergeCell ref="O7:P7"/>
    <mergeCell ref="U7:V7"/>
    <mergeCell ref="S7:T7"/>
    <mergeCell ref="Q10:R10"/>
    <mergeCell ref="O14:P14"/>
    <mergeCell ref="U8:V8"/>
    <mergeCell ref="S9:T9"/>
    <mergeCell ref="S10:T10"/>
    <mergeCell ref="U9:V9"/>
    <mergeCell ref="S8:T8"/>
    <mergeCell ref="Q8:R8"/>
    <mergeCell ref="U10:V10"/>
    <mergeCell ref="O8:P8"/>
    <mergeCell ref="S11:T11"/>
    <mergeCell ref="S12:T12"/>
    <mergeCell ref="U12:V12"/>
    <mergeCell ref="Q12:R12"/>
    <mergeCell ref="Q11:R11"/>
    <mergeCell ref="Q14:R14"/>
    <mergeCell ref="B18:B19"/>
    <mergeCell ref="C18:C19"/>
    <mergeCell ref="I18:K18"/>
    <mergeCell ref="L18:L19"/>
    <mergeCell ref="K44:L44"/>
    <mergeCell ref="B45:C45"/>
    <mergeCell ref="G45:H45"/>
    <mergeCell ref="D18:D19"/>
    <mergeCell ref="E18:E19"/>
    <mergeCell ref="F18:H18"/>
    <mergeCell ref="B26:K26"/>
    <mergeCell ref="A41:V41"/>
    <mergeCell ref="O39:P39"/>
    <mergeCell ref="S39:T39"/>
    <mergeCell ref="U39:V39"/>
    <mergeCell ref="S19:T19"/>
    <mergeCell ref="M18:P18"/>
    <mergeCell ref="C27:E27"/>
    <mergeCell ref="L26:V26"/>
    <mergeCell ref="Q23:R23"/>
    <mergeCell ref="S23:T23"/>
    <mergeCell ref="Q21:R21"/>
    <mergeCell ref="S21:T21"/>
    <mergeCell ref="L27:L28"/>
    <mergeCell ref="O36:P36"/>
    <mergeCell ref="A33:V33"/>
    <mergeCell ref="B34:K34"/>
    <mergeCell ref="L34:V34"/>
    <mergeCell ref="S22:T22"/>
    <mergeCell ref="F27:H27"/>
    <mergeCell ref="I27:K27"/>
    <mergeCell ref="B35:B36"/>
    <mergeCell ref="Q27:V27"/>
    <mergeCell ref="O29:P29"/>
    <mergeCell ref="S29:T29"/>
    <mergeCell ref="U29:V29"/>
    <mergeCell ref="U28:V28"/>
    <mergeCell ref="B27:B28"/>
    <mergeCell ref="O31:P31"/>
    <mergeCell ref="Q31:R31"/>
    <mergeCell ref="S31:T31"/>
    <mergeCell ref="Q20:R20"/>
    <mergeCell ref="S20:T20"/>
    <mergeCell ref="U20:V20"/>
    <mergeCell ref="U38:V38"/>
    <mergeCell ref="U23:V23"/>
    <mergeCell ref="A25:V25"/>
    <mergeCell ref="O21:P21"/>
    <mergeCell ref="O37:P37"/>
    <mergeCell ref="O20:P20"/>
    <mergeCell ref="U21:V21"/>
    <mergeCell ref="U31:V31"/>
    <mergeCell ref="U30:V30"/>
    <mergeCell ref="C35:E35"/>
    <mergeCell ref="F35:H35"/>
    <mergeCell ref="I35:K35"/>
    <mergeCell ref="L35:L36"/>
    <mergeCell ref="M35:P35"/>
    <mergeCell ref="Q35:V35"/>
    <mergeCell ref="S36:T36"/>
    <mergeCell ref="U36:V36"/>
    <mergeCell ref="Q36:R36"/>
    <mergeCell ref="O22:P22"/>
    <mergeCell ref="O23:P23"/>
    <mergeCell ref="Q29:R29"/>
    <mergeCell ref="Q38:R38"/>
    <mergeCell ref="Q39:R39"/>
  </mergeCells>
  <printOptions horizontalCentered="1"/>
  <pageMargins left="0.590416669845581" right="0.590416669845581" top="0.511388897895813" bottom="0.511388897895813" header="0" footer="0.1966666728258133"/>
  <pageSetup horizontalDpi="600" verticalDpi="600" orientation="portrait" paperSize="9" copies="1"/>
  <headerFooter>
    <oddFooter>&amp;L&amp;"새굴림,Italic"&amp;9 2015년 마산교구 통계&amp;R&amp;"돋움체,Italic"&amp;9 2015년 마산교구 통계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N64"/>
  <sheetViews>
    <sheetView workbookViewId="0" topLeftCell="A1">
      <selection activeCell="P19" sqref="P19"/>
    </sheetView>
  </sheetViews>
  <sheetFormatPr defaultColWidth="8.88671875" defaultRowHeight="13.5"/>
  <cols>
    <col min="1" max="1" width="15.99609375" style="155" customWidth="1"/>
    <col min="2" max="2" width="3.99609375" style="155" customWidth="1"/>
    <col min="3" max="5" width="3.77734375" style="155" customWidth="1"/>
    <col min="6" max="6" width="3.99609375" style="155" customWidth="1"/>
    <col min="7" max="8" width="3.88671875" style="155" customWidth="1"/>
    <col min="9" max="9" width="3.99609375" style="155" customWidth="1"/>
    <col min="10" max="10" width="3.88671875" style="155" customWidth="1"/>
    <col min="11" max="11" width="4.10546875" style="155" customWidth="1"/>
    <col min="12" max="14" width="7.6640625" style="155" customWidth="1"/>
    <col min="15" max="16384" width="8.88671875" style="155" customWidth="1"/>
  </cols>
  <sheetData>
    <row r="1" spans="1:14" ht="24" customHeight="1">
      <c r="A1" s="573" t="s">
        <v>180</v>
      </c>
      <c r="B1" s="573"/>
      <c r="C1" s="573"/>
      <c r="D1" s="573"/>
      <c r="E1" s="573"/>
      <c r="F1" s="573"/>
      <c r="G1" s="573"/>
      <c r="H1" s="573"/>
      <c r="I1" s="573"/>
      <c r="J1" s="573"/>
      <c r="K1" s="573"/>
      <c r="L1" s="573"/>
      <c r="M1" s="573"/>
      <c r="N1" s="573"/>
    </row>
    <row r="2" spans="1:14" ht="12.75" customHeight="1">
      <c r="A2" s="227" t="s">
        <v>700</v>
      </c>
      <c r="B2" s="490" t="s">
        <v>147</v>
      </c>
      <c r="C2" s="491"/>
      <c r="D2" s="491"/>
      <c r="E2" s="491"/>
      <c r="F2" s="491"/>
      <c r="G2" s="491"/>
      <c r="H2" s="491"/>
      <c r="I2" s="491"/>
      <c r="J2" s="491"/>
      <c r="K2" s="492"/>
      <c r="L2" s="490" t="s">
        <v>175</v>
      </c>
      <c r="M2" s="491"/>
      <c r="N2" s="492"/>
    </row>
    <row r="3" spans="1:14" ht="12.75" customHeight="1">
      <c r="A3" s="158"/>
      <c r="B3" s="494" t="s">
        <v>335</v>
      </c>
      <c r="C3" s="490" t="s">
        <v>666</v>
      </c>
      <c r="D3" s="491"/>
      <c r="E3" s="492"/>
      <c r="F3" s="490" t="s">
        <v>688</v>
      </c>
      <c r="G3" s="491"/>
      <c r="H3" s="492"/>
      <c r="I3" s="490" t="s">
        <v>685</v>
      </c>
      <c r="J3" s="491"/>
      <c r="K3" s="492"/>
      <c r="L3" s="494" t="s">
        <v>664</v>
      </c>
      <c r="M3" s="494" t="s">
        <v>316</v>
      </c>
      <c r="N3" s="494" t="s">
        <v>427</v>
      </c>
    </row>
    <row r="4" spans="1:14" ht="12.75" customHeight="1">
      <c r="A4" s="228" t="s">
        <v>713</v>
      </c>
      <c r="B4" s="496"/>
      <c r="C4" s="162" t="s">
        <v>420</v>
      </c>
      <c r="D4" s="162" t="s">
        <v>417</v>
      </c>
      <c r="E4" s="162" t="s">
        <v>433</v>
      </c>
      <c r="F4" s="162" t="s">
        <v>408</v>
      </c>
      <c r="G4" s="162" t="s">
        <v>316</v>
      </c>
      <c r="H4" s="162" t="s">
        <v>427</v>
      </c>
      <c r="I4" s="162" t="s">
        <v>408</v>
      </c>
      <c r="J4" s="162" t="s">
        <v>316</v>
      </c>
      <c r="K4" s="162" t="s">
        <v>427</v>
      </c>
      <c r="L4" s="496"/>
      <c r="M4" s="496"/>
      <c r="N4" s="496"/>
    </row>
    <row r="5" spans="1:14" ht="12.75" customHeight="1">
      <c r="A5" s="218" t="s">
        <v>718</v>
      </c>
      <c r="B5" s="77">
        <f>SUM(C5+D5+E5+F5+I5)</f>
        <v>6</v>
      </c>
      <c r="C5" s="39"/>
      <c r="D5" s="39"/>
      <c r="E5" s="39"/>
      <c r="F5" s="39">
        <f>SUM(G5:H5)</f>
        <v>6</v>
      </c>
      <c r="G5" s="39">
        <v>0</v>
      </c>
      <c r="H5" s="39">
        <v>6</v>
      </c>
      <c r="I5" s="39">
        <f>SUM(J5:K5)</f>
        <v>0</v>
      </c>
      <c r="J5" s="39"/>
      <c r="K5" s="39"/>
      <c r="L5" s="77">
        <f>SUM(M5:N5)</f>
        <v>41829</v>
      </c>
      <c r="M5" s="39">
        <v>3346</v>
      </c>
      <c r="N5" s="39">
        <v>38483</v>
      </c>
    </row>
    <row r="6" spans="1:14" ht="12.75" customHeight="1">
      <c r="A6" s="229" t="s">
        <v>243</v>
      </c>
      <c r="B6" s="77">
        <f>SUM(C6+D6+E6+F6+I6)</f>
        <v>13</v>
      </c>
      <c r="C6" s="39">
        <v>1</v>
      </c>
      <c r="D6" s="39"/>
      <c r="E6" s="39"/>
      <c r="F6" s="39">
        <f>SUM(G6:H6)</f>
        <v>6</v>
      </c>
      <c r="G6" s="39">
        <v>2</v>
      </c>
      <c r="H6" s="39">
        <v>4</v>
      </c>
      <c r="I6" s="39">
        <f>SUM(J6:K6)</f>
        <v>6</v>
      </c>
      <c r="J6" s="39">
        <v>1</v>
      </c>
      <c r="K6" s="39">
        <v>5</v>
      </c>
      <c r="L6" s="77">
        <f>SUM(M6:N6)</f>
        <v>99204</v>
      </c>
      <c r="M6" s="39">
        <v>39581</v>
      </c>
      <c r="N6" s="39">
        <v>59623</v>
      </c>
    </row>
    <row r="7" spans="1:14" ht="12.75" customHeight="1">
      <c r="A7" s="229" t="s">
        <v>192</v>
      </c>
      <c r="B7" s="77">
        <f>SUM(C7+D7+E7+F7+I7)</f>
        <v>44</v>
      </c>
      <c r="C7" s="39">
        <v>1</v>
      </c>
      <c r="D7" s="39"/>
      <c r="E7" s="39"/>
      <c r="F7" s="39">
        <f>SUM(G7:H7)</f>
        <v>14</v>
      </c>
      <c r="G7" s="39">
        <v>3</v>
      </c>
      <c r="H7" s="39">
        <v>11</v>
      </c>
      <c r="I7" s="39">
        <f>SUM(J7:K7)</f>
        <v>29</v>
      </c>
      <c r="J7" s="39">
        <v>15</v>
      </c>
      <c r="K7" s="39">
        <v>14</v>
      </c>
      <c r="L7" s="77">
        <f>SUM(M7:N7)</f>
        <v>113000</v>
      </c>
      <c r="M7" s="39">
        <v>55000</v>
      </c>
      <c r="N7" s="39">
        <v>58000</v>
      </c>
    </row>
    <row r="8" spans="1:14" ht="12.75" customHeight="1">
      <c r="A8" s="230" t="s">
        <v>93</v>
      </c>
      <c r="B8" s="77">
        <f>SUM(C8+D8+E8+F8+I8)</f>
        <v>22</v>
      </c>
      <c r="C8" s="39">
        <v>1</v>
      </c>
      <c r="D8" s="39"/>
      <c r="E8" s="39"/>
      <c r="F8" s="39">
        <f>SUM(G8:H8)</f>
        <v>6</v>
      </c>
      <c r="G8" s="39">
        <v>1</v>
      </c>
      <c r="H8" s="39">
        <v>5</v>
      </c>
      <c r="I8" s="39">
        <f>SUM(J8:K8)</f>
        <v>15</v>
      </c>
      <c r="J8" s="39">
        <v>5</v>
      </c>
      <c r="K8" s="39">
        <v>10</v>
      </c>
      <c r="L8" s="77">
        <f>SUM(M8:N8)</f>
        <v>125000</v>
      </c>
      <c r="M8" s="39">
        <v>37500</v>
      </c>
      <c r="N8" s="39">
        <v>87500</v>
      </c>
    </row>
    <row r="9" spans="1:14" ht="12.75" customHeight="1">
      <c r="A9" s="219" t="s">
        <v>88</v>
      </c>
      <c r="B9" s="231">
        <f>SUM(C9+D9+E9+F9+I9)</f>
        <v>85</v>
      </c>
      <c r="C9" s="77">
        <f>SUM(C6:C8)</f>
        <v>3</v>
      </c>
      <c r="D9" s="77">
        <f>SUM(D5:D7)</f>
        <v>0</v>
      </c>
      <c r="E9" s="77">
        <f>SUM(E5:E7)</f>
        <v>0</v>
      </c>
      <c r="F9" s="39">
        <f>SUM(G9:H9)</f>
        <v>32</v>
      </c>
      <c r="G9" s="77">
        <f>SUM(G5:G8)</f>
        <v>6</v>
      </c>
      <c r="H9" s="77">
        <f>SUM(H5:H8)</f>
        <v>26</v>
      </c>
      <c r="I9" s="77">
        <f>SUM(I5:I8)</f>
        <v>50</v>
      </c>
      <c r="J9" s="77">
        <f>SUM(J5:J8)</f>
        <v>21</v>
      </c>
      <c r="K9" s="77">
        <f>SUM(K5:K8)</f>
        <v>29</v>
      </c>
      <c r="L9" s="77">
        <f>SUM(L5:L8)</f>
        <v>379033</v>
      </c>
      <c r="M9" s="77">
        <f>SUM(M5:M8)</f>
        <v>135427</v>
      </c>
      <c r="N9" s="77">
        <f>SUM(N5:N8)</f>
        <v>243606</v>
      </c>
    </row>
    <row r="10" spans="1:14" ht="6" customHeight="1">
      <c r="A10" s="166"/>
      <c r="B10" s="168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</row>
    <row r="11" spans="1:14" ht="24" customHeight="1">
      <c r="A11" s="573" t="s">
        <v>16</v>
      </c>
      <c r="B11" s="573"/>
      <c r="C11" s="573"/>
      <c r="D11" s="573"/>
      <c r="E11" s="573"/>
      <c r="F11" s="573"/>
      <c r="G11" s="573"/>
      <c r="H11" s="573"/>
      <c r="I11" s="573"/>
      <c r="J11" s="573"/>
      <c r="K11" s="573"/>
      <c r="L11" s="573"/>
      <c r="M11" s="573"/>
      <c r="N11" s="573"/>
    </row>
    <row r="12" spans="1:14" ht="15.75" customHeight="1">
      <c r="A12" s="575" t="s">
        <v>51</v>
      </c>
      <c r="B12" s="575"/>
      <c r="C12" s="575"/>
      <c r="D12" s="575"/>
      <c r="E12" s="575"/>
      <c r="F12" s="575"/>
      <c r="G12" s="575"/>
      <c r="H12" s="575"/>
      <c r="I12" s="575"/>
      <c r="J12" s="575"/>
      <c r="K12" s="575"/>
      <c r="L12" s="575"/>
      <c r="M12" s="575"/>
      <c r="N12" s="575"/>
    </row>
    <row r="13" spans="1:14" ht="13.5" customHeight="1">
      <c r="A13" s="227" t="s">
        <v>700</v>
      </c>
      <c r="B13" s="488" t="s">
        <v>147</v>
      </c>
      <c r="C13" s="576"/>
      <c r="D13" s="576"/>
      <c r="E13" s="576"/>
      <c r="F13" s="576"/>
      <c r="G13" s="576"/>
      <c r="H13" s="576"/>
      <c r="I13" s="576"/>
      <c r="J13" s="576"/>
      <c r="K13" s="489"/>
      <c r="L13" s="488" t="s">
        <v>77</v>
      </c>
      <c r="M13" s="576"/>
      <c r="N13" s="489"/>
    </row>
    <row r="14" spans="1:14" ht="13.5" customHeight="1">
      <c r="A14" s="158"/>
      <c r="B14" s="494" t="s">
        <v>335</v>
      </c>
      <c r="C14" s="490" t="s">
        <v>666</v>
      </c>
      <c r="D14" s="491"/>
      <c r="E14" s="492"/>
      <c r="F14" s="490" t="s">
        <v>688</v>
      </c>
      <c r="G14" s="491"/>
      <c r="H14" s="492"/>
      <c r="I14" s="490" t="s">
        <v>685</v>
      </c>
      <c r="J14" s="491"/>
      <c r="K14" s="492"/>
      <c r="L14" s="494" t="s">
        <v>664</v>
      </c>
      <c r="M14" s="494" t="s">
        <v>316</v>
      </c>
      <c r="N14" s="494" t="s">
        <v>427</v>
      </c>
    </row>
    <row r="15" spans="1:14" ht="13.5" customHeight="1">
      <c r="A15" s="228" t="s">
        <v>713</v>
      </c>
      <c r="B15" s="496"/>
      <c r="C15" s="162" t="s">
        <v>420</v>
      </c>
      <c r="D15" s="162" t="s">
        <v>417</v>
      </c>
      <c r="E15" s="162" t="s">
        <v>433</v>
      </c>
      <c r="F15" s="162" t="s">
        <v>408</v>
      </c>
      <c r="G15" s="162" t="s">
        <v>316</v>
      </c>
      <c r="H15" s="162" t="s">
        <v>427</v>
      </c>
      <c r="I15" s="162" t="s">
        <v>408</v>
      </c>
      <c r="J15" s="162" t="s">
        <v>316</v>
      </c>
      <c r="K15" s="162" t="s">
        <v>427</v>
      </c>
      <c r="L15" s="496"/>
      <c r="M15" s="496"/>
      <c r="N15" s="496"/>
    </row>
    <row r="16" spans="1:14" ht="13.5" customHeight="1">
      <c r="A16" s="228" t="s">
        <v>304</v>
      </c>
      <c r="B16" s="77">
        <f>SUM(C16+D16+E16+F16+I16)</f>
        <v>1</v>
      </c>
      <c r="C16" s="39">
        <v>1</v>
      </c>
      <c r="D16" s="39"/>
      <c r="E16" s="39"/>
      <c r="F16" s="39">
        <f>SUM(G16:H16)</f>
        <v>0</v>
      </c>
      <c r="G16" s="39"/>
      <c r="H16" s="39"/>
      <c r="I16" s="39">
        <f>SUM(J16:K16)</f>
        <v>0</v>
      </c>
      <c r="J16" s="39">
        <v>0</v>
      </c>
      <c r="K16" s="39">
        <v>0</v>
      </c>
      <c r="L16" s="77">
        <f>SUM(M16:N16)</f>
        <v>55260</v>
      </c>
      <c r="M16" s="39">
        <v>51000</v>
      </c>
      <c r="N16" s="39">
        <v>4260</v>
      </c>
    </row>
    <row r="17" spans="1:14" ht="13.5" customHeight="1">
      <c r="A17" s="218" t="s">
        <v>669</v>
      </c>
      <c r="B17" s="77">
        <f>SUM(C17+D17+E17+F17+I17)</f>
        <v>3</v>
      </c>
      <c r="C17" s="39">
        <v>1</v>
      </c>
      <c r="D17" s="39"/>
      <c r="E17" s="39"/>
      <c r="F17" s="39">
        <f>SUM(G17:H17)</f>
        <v>2</v>
      </c>
      <c r="G17" s="39">
        <v>1</v>
      </c>
      <c r="H17" s="39">
        <v>1</v>
      </c>
      <c r="I17" s="39">
        <f>SUM(J17:K17)</f>
        <v>0</v>
      </c>
      <c r="J17" s="39">
        <v>0</v>
      </c>
      <c r="K17" s="39">
        <v>0</v>
      </c>
      <c r="L17" s="77">
        <f>SUM(M17:N17)</f>
        <v>30000</v>
      </c>
      <c r="M17" s="39">
        <v>17500</v>
      </c>
      <c r="N17" s="39">
        <v>12500</v>
      </c>
    </row>
    <row r="18" spans="1:14" ht="13.5" customHeight="1">
      <c r="A18" s="218" t="s">
        <v>670</v>
      </c>
      <c r="B18" s="77">
        <f>SUM(C18+D18+E18+F18+I18)</f>
        <v>3</v>
      </c>
      <c r="C18" s="39">
        <v>1</v>
      </c>
      <c r="D18" s="39"/>
      <c r="E18" s="39"/>
      <c r="F18" s="39">
        <f>SUM(G18:H18)</f>
        <v>2</v>
      </c>
      <c r="G18" s="39"/>
      <c r="H18" s="39">
        <v>2</v>
      </c>
      <c r="I18" s="39">
        <f>SUM(J18:K18)</f>
        <v>0</v>
      </c>
      <c r="J18" s="39">
        <v>0</v>
      </c>
      <c r="K18" s="39">
        <v>0</v>
      </c>
      <c r="L18" s="77">
        <f>SUM(M18:N18)</f>
        <v>22250</v>
      </c>
      <c r="M18" s="39">
        <v>8000</v>
      </c>
      <c r="N18" s="39">
        <v>14250</v>
      </c>
    </row>
    <row r="19" spans="1:14" ht="13.5" customHeight="1">
      <c r="A19" s="218" t="s">
        <v>659</v>
      </c>
      <c r="B19" s="77">
        <f>SUM(C19+D19+E19+F19+I19)</f>
        <v>4</v>
      </c>
      <c r="C19" s="39"/>
      <c r="D19" s="39"/>
      <c r="E19" s="39"/>
      <c r="F19" s="39">
        <f>SUM(G19:H19)</f>
        <v>4</v>
      </c>
      <c r="G19" s="39"/>
      <c r="H19" s="39">
        <v>4</v>
      </c>
      <c r="I19" s="39">
        <f>SUM(J19:K19)</f>
        <v>0</v>
      </c>
      <c r="J19" s="39"/>
      <c r="K19" s="39"/>
      <c r="L19" s="77">
        <f>SUM(M19:N19)</f>
        <v>10360</v>
      </c>
      <c r="M19" s="39">
        <v>1960</v>
      </c>
      <c r="N19" s="39">
        <v>8400</v>
      </c>
    </row>
    <row r="20" spans="1:14" ht="13.5" customHeight="1">
      <c r="A20" s="218" t="s">
        <v>611</v>
      </c>
      <c r="B20" s="77">
        <f>SUM(C20+D20+E20+F20+I20)</f>
        <v>25</v>
      </c>
      <c r="C20" s="39"/>
      <c r="D20" s="39"/>
      <c r="E20" s="39">
        <v>3</v>
      </c>
      <c r="F20" s="39">
        <f>SUM(G20:H20)</f>
        <v>8</v>
      </c>
      <c r="G20" s="39">
        <v>2</v>
      </c>
      <c r="H20" s="39">
        <v>6</v>
      </c>
      <c r="I20" s="39">
        <f>SUM(J20:K20)</f>
        <v>14</v>
      </c>
      <c r="J20" s="39">
        <v>6</v>
      </c>
      <c r="K20" s="39">
        <v>8</v>
      </c>
      <c r="L20" s="77">
        <f>SUM(M20:N20)</f>
        <v>10800</v>
      </c>
      <c r="M20" s="39">
        <v>6300</v>
      </c>
      <c r="N20" s="39">
        <v>4500</v>
      </c>
    </row>
    <row r="21" spans="1:14" ht="13.5" customHeight="1">
      <c r="A21" s="218" t="s">
        <v>480</v>
      </c>
      <c r="B21" s="77">
        <f>SUM(C21+D21+E21+F21+I21)</f>
        <v>1</v>
      </c>
      <c r="C21" s="39"/>
      <c r="D21" s="39"/>
      <c r="E21" s="39"/>
      <c r="F21" s="39">
        <f>SUM(G21:H21)</f>
        <v>1</v>
      </c>
      <c r="G21" s="39"/>
      <c r="H21" s="39">
        <v>1</v>
      </c>
      <c r="I21" s="39">
        <f>SUM(J21:K21)</f>
        <v>0</v>
      </c>
      <c r="J21" s="39"/>
      <c r="K21" s="39"/>
      <c r="L21" s="77">
        <f>SUM(M21:N21)</f>
        <v>1825</v>
      </c>
      <c r="M21" s="39"/>
      <c r="N21" s="39">
        <v>1825</v>
      </c>
    </row>
    <row r="22" spans="1:14" ht="13.5" customHeight="1">
      <c r="A22" s="218" t="s">
        <v>663</v>
      </c>
      <c r="B22" s="77">
        <f>SUM(C22+D22+E22+F22+I22)</f>
        <v>3</v>
      </c>
      <c r="C22" s="39"/>
      <c r="D22" s="39"/>
      <c r="E22" s="39">
        <v>2</v>
      </c>
      <c r="F22" s="39">
        <f>SUM(G22:H22)</f>
        <v>0</v>
      </c>
      <c r="G22" s="39"/>
      <c r="H22" s="39"/>
      <c r="I22" s="39">
        <f>SUM(J22:K22)</f>
        <v>1</v>
      </c>
      <c r="J22" s="39"/>
      <c r="K22" s="39">
        <v>1</v>
      </c>
      <c r="L22" s="77">
        <f>SUM(M22:N22)</f>
        <v>3370</v>
      </c>
      <c r="M22" s="39">
        <v>940</v>
      </c>
      <c r="N22" s="39">
        <v>2430</v>
      </c>
    </row>
    <row r="23" spans="1:14" ht="13.5" customHeight="1">
      <c r="A23" s="218" t="s">
        <v>244</v>
      </c>
      <c r="B23" s="77">
        <f>SUM(C23+D23+E23+F23+I23)</f>
        <v>2</v>
      </c>
      <c r="C23" s="39"/>
      <c r="D23" s="39"/>
      <c r="E23" s="39"/>
      <c r="F23" s="39">
        <f>SUM(G23:H23)</f>
        <v>1</v>
      </c>
      <c r="G23" s="39"/>
      <c r="H23" s="39">
        <v>1</v>
      </c>
      <c r="I23" s="39">
        <f>SUM(J23:K23)</f>
        <v>1</v>
      </c>
      <c r="J23" s="39">
        <v>0</v>
      </c>
      <c r="K23" s="39">
        <v>1</v>
      </c>
      <c r="L23" s="77">
        <f>SUM(M23:N23)</f>
        <v>6543</v>
      </c>
      <c r="M23" s="39">
        <v>2886</v>
      </c>
      <c r="N23" s="39">
        <v>3657</v>
      </c>
    </row>
    <row r="24" spans="1:14" ht="13.5" customHeight="1">
      <c r="A24" s="218" t="s">
        <v>665</v>
      </c>
      <c r="B24" s="77">
        <f>SUM(C24+D24+E24+F24+I24)</f>
        <v>1</v>
      </c>
      <c r="C24" s="39">
        <v>1</v>
      </c>
      <c r="D24" s="39"/>
      <c r="E24" s="39"/>
      <c r="F24" s="39">
        <f>SUM(G24:H24)</f>
        <v>0</v>
      </c>
      <c r="G24" s="39"/>
      <c r="H24" s="39"/>
      <c r="I24" s="39">
        <f>SUM(J24:K24)</f>
        <v>0</v>
      </c>
      <c r="J24" s="39"/>
      <c r="K24" s="39">
        <v>0</v>
      </c>
      <c r="L24" s="77">
        <f>SUM(M24:N24)</f>
        <v>31878</v>
      </c>
      <c r="M24" s="39">
        <v>7337</v>
      </c>
      <c r="N24" s="39">
        <v>24541</v>
      </c>
    </row>
    <row r="25" spans="1:14" ht="13.5" customHeight="1">
      <c r="A25" s="232" t="s">
        <v>547</v>
      </c>
      <c r="B25" s="77">
        <f>SUM(C25+D25+E25+F25+I25)</f>
        <v>2</v>
      </c>
      <c r="C25" s="39">
        <v>1</v>
      </c>
      <c r="D25" s="39"/>
      <c r="E25" s="39"/>
      <c r="F25" s="39">
        <f>SUM(G25:H25)</f>
        <v>1</v>
      </c>
      <c r="G25" s="39"/>
      <c r="H25" s="39">
        <v>1</v>
      </c>
      <c r="I25" s="39">
        <f>SUM(J25:K25)</f>
        <v>0</v>
      </c>
      <c r="J25" s="39"/>
      <c r="K25" s="39"/>
      <c r="L25" s="77">
        <f>SUM(M25:N25)</f>
        <v>1493</v>
      </c>
      <c r="M25" s="39">
        <v>732</v>
      </c>
      <c r="N25" s="39">
        <v>761</v>
      </c>
    </row>
    <row r="26" spans="1:14" ht="13.5" customHeight="1">
      <c r="A26" s="218" t="s">
        <v>662</v>
      </c>
      <c r="B26" s="77">
        <f>SUM(C26+D26+E26+F26+I26)</f>
        <v>2</v>
      </c>
      <c r="C26" s="39"/>
      <c r="D26" s="39"/>
      <c r="E26" s="39"/>
      <c r="F26" s="39">
        <f>SUM(G26:H26)</f>
        <v>2</v>
      </c>
      <c r="G26" s="39"/>
      <c r="H26" s="39">
        <v>2</v>
      </c>
      <c r="I26" s="39">
        <f>SUM(J26:K26)</f>
        <v>0</v>
      </c>
      <c r="J26" s="39">
        <v>0</v>
      </c>
      <c r="K26" s="39">
        <v>0</v>
      </c>
      <c r="L26" s="77">
        <f>SUM(M26:N26)</f>
        <v>84535</v>
      </c>
      <c r="M26" s="39">
        <v>67628</v>
      </c>
      <c r="N26" s="39">
        <v>16907</v>
      </c>
    </row>
    <row r="27" spans="1:14" ht="13.5" customHeight="1">
      <c r="A27" s="218" t="s">
        <v>657</v>
      </c>
      <c r="B27" s="77">
        <f>SUM(C27+D27+E27+F27+I27)</f>
        <v>1</v>
      </c>
      <c r="C27" s="39"/>
      <c r="D27" s="39"/>
      <c r="E27" s="39"/>
      <c r="F27" s="39">
        <f>SUM(G27:H27)</f>
        <v>1</v>
      </c>
      <c r="G27" s="39"/>
      <c r="H27" s="39">
        <v>1</v>
      </c>
      <c r="I27" s="39">
        <f>SUM(J27:K27)</f>
        <v>0</v>
      </c>
      <c r="J27" s="39">
        <v>0</v>
      </c>
      <c r="K27" s="39">
        <v>0</v>
      </c>
      <c r="L27" s="77">
        <f>SUM(M27:N27)</f>
        <v>23193</v>
      </c>
      <c r="M27" s="39">
        <v>9418</v>
      </c>
      <c r="N27" s="39">
        <v>13775</v>
      </c>
    </row>
    <row r="28" spans="1:14" ht="13.5" customHeight="1">
      <c r="A28" s="233" t="s">
        <v>88</v>
      </c>
      <c r="B28" s="77">
        <f>SUM(C28+D28+E28+F28+I28)</f>
        <v>48</v>
      </c>
      <c r="C28" s="77">
        <f>SUM(C16:C27)</f>
        <v>5</v>
      </c>
      <c r="D28" s="77">
        <f>SUM(D16:D27)</f>
        <v>0</v>
      </c>
      <c r="E28" s="77">
        <f>SUM(E16:E27)</f>
        <v>5</v>
      </c>
      <c r="F28" s="39">
        <f>SUM(G28:H28)</f>
        <v>22</v>
      </c>
      <c r="G28" s="77">
        <f>SUM(G16:G27)</f>
        <v>3</v>
      </c>
      <c r="H28" s="77">
        <f>SUM(H16:H27)</f>
        <v>19</v>
      </c>
      <c r="I28" s="39">
        <f>SUM(J28:K28)</f>
        <v>16</v>
      </c>
      <c r="J28" s="77">
        <f>SUM(J16:J27)</f>
        <v>6</v>
      </c>
      <c r="K28" s="77">
        <f>SUM(K16:K27)</f>
        <v>10</v>
      </c>
      <c r="L28" s="77">
        <f>SUM(M28:N28)</f>
        <v>281507</v>
      </c>
      <c r="M28" s="39">
        <f>SUM(M16:M27)</f>
        <v>173701</v>
      </c>
      <c r="N28" s="39">
        <f>SUM(N16:N27)</f>
        <v>107806</v>
      </c>
    </row>
    <row r="29" spans="1:14" ht="6" customHeight="1">
      <c r="A29" s="221"/>
      <c r="B29" s="222"/>
      <c r="C29" s="222"/>
      <c r="D29" s="222"/>
      <c r="E29" s="223"/>
      <c r="F29" s="223"/>
      <c r="G29" s="223"/>
      <c r="H29" s="223"/>
      <c r="I29" s="223"/>
      <c r="J29" s="223"/>
      <c r="K29" s="223"/>
      <c r="L29" s="223"/>
      <c r="M29" s="223"/>
      <c r="N29" s="223"/>
    </row>
    <row r="30" spans="1:14" ht="17.25" customHeight="1">
      <c r="A30" s="575" t="s">
        <v>4</v>
      </c>
      <c r="B30" s="575"/>
      <c r="C30" s="575"/>
      <c r="D30" s="575"/>
      <c r="E30" s="575"/>
      <c r="F30" s="575"/>
      <c r="G30" s="575"/>
      <c r="H30" s="575"/>
      <c r="I30" s="575"/>
      <c r="J30" s="575"/>
      <c r="K30" s="575"/>
      <c r="L30" s="575"/>
      <c r="M30" s="575"/>
      <c r="N30" s="575"/>
    </row>
    <row r="31" spans="1:14" ht="13.5" customHeight="1">
      <c r="A31" s="227" t="s">
        <v>700</v>
      </c>
      <c r="B31" s="488" t="s">
        <v>147</v>
      </c>
      <c r="C31" s="576"/>
      <c r="D31" s="576"/>
      <c r="E31" s="576"/>
      <c r="F31" s="576"/>
      <c r="G31" s="576"/>
      <c r="H31" s="576"/>
      <c r="I31" s="576"/>
      <c r="J31" s="576"/>
      <c r="K31" s="489"/>
      <c r="L31" s="488" t="s">
        <v>77</v>
      </c>
      <c r="M31" s="576"/>
      <c r="N31" s="489"/>
    </row>
    <row r="32" spans="1:14" ht="13.5" customHeight="1">
      <c r="A32" s="158"/>
      <c r="B32" s="494" t="s">
        <v>335</v>
      </c>
      <c r="C32" s="490" t="s">
        <v>666</v>
      </c>
      <c r="D32" s="491"/>
      <c r="E32" s="492"/>
      <c r="F32" s="490" t="s">
        <v>686</v>
      </c>
      <c r="G32" s="491"/>
      <c r="H32" s="492"/>
      <c r="I32" s="490" t="s">
        <v>685</v>
      </c>
      <c r="J32" s="491"/>
      <c r="K32" s="492"/>
      <c r="L32" s="494" t="s">
        <v>664</v>
      </c>
      <c r="M32" s="494" t="s">
        <v>316</v>
      </c>
      <c r="N32" s="494" t="s">
        <v>427</v>
      </c>
    </row>
    <row r="33" spans="1:14" ht="13.5" customHeight="1">
      <c r="A33" s="228" t="s">
        <v>713</v>
      </c>
      <c r="B33" s="496"/>
      <c r="C33" s="162" t="s">
        <v>420</v>
      </c>
      <c r="D33" s="162" t="s">
        <v>417</v>
      </c>
      <c r="E33" s="162" t="s">
        <v>433</v>
      </c>
      <c r="F33" s="162" t="s">
        <v>408</v>
      </c>
      <c r="G33" s="162" t="s">
        <v>316</v>
      </c>
      <c r="H33" s="162" t="s">
        <v>427</v>
      </c>
      <c r="I33" s="162" t="s">
        <v>408</v>
      </c>
      <c r="J33" s="162" t="s">
        <v>316</v>
      </c>
      <c r="K33" s="162" t="s">
        <v>427</v>
      </c>
      <c r="L33" s="496"/>
      <c r="M33" s="496"/>
      <c r="N33" s="496"/>
    </row>
    <row r="34" spans="1:14" ht="13.5" customHeight="1">
      <c r="A34" s="234" t="s">
        <v>279</v>
      </c>
      <c r="B34" s="77">
        <f>SUM(C34+D34+E34+F34+I34)</f>
        <v>3</v>
      </c>
      <c r="C34" s="39">
        <v>0</v>
      </c>
      <c r="D34" s="39">
        <v>0</v>
      </c>
      <c r="E34" s="39">
        <v>0</v>
      </c>
      <c r="F34" s="39">
        <f>SUM(G34:H34)</f>
        <v>3</v>
      </c>
      <c r="G34" s="39"/>
      <c r="H34" s="39">
        <v>3</v>
      </c>
      <c r="I34" s="39">
        <f>SUM(J34:K34)</f>
        <v>0</v>
      </c>
      <c r="J34" s="39"/>
      <c r="K34" s="39"/>
      <c r="L34" s="77">
        <f>SUM(M34:N34)</f>
        <v>800</v>
      </c>
      <c r="M34" s="39">
        <v>282</v>
      </c>
      <c r="N34" s="39">
        <v>518</v>
      </c>
    </row>
    <row r="35" spans="1:14" ht="13.5" customHeight="1">
      <c r="A35" s="234" t="s">
        <v>718</v>
      </c>
      <c r="B35" s="77">
        <f>SUM(C35+D35+E35+F35+I35)</f>
        <v>8</v>
      </c>
      <c r="C35" s="39">
        <v>0</v>
      </c>
      <c r="D35" s="39">
        <v>0</v>
      </c>
      <c r="E35" s="39"/>
      <c r="F35" s="39">
        <f>SUM(G35:H35)</f>
        <v>7</v>
      </c>
      <c r="G35" s="39"/>
      <c r="H35" s="39">
        <v>7</v>
      </c>
      <c r="I35" s="39">
        <f>SUM(J35:K35)</f>
        <v>1</v>
      </c>
      <c r="J35" s="39"/>
      <c r="K35" s="39">
        <v>1</v>
      </c>
      <c r="L35" s="77">
        <f>SUM(M35:N35)</f>
        <v>36562</v>
      </c>
      <c r="M35" s="39">
        <v>3650</v>
      </c>
      <c r="N35" s="39">
        <v>32912</v>
      </c>
    </row>
    <row r="36" spans="1:14" ht="13.5" customHeight="1">
      <c r="A36" s="234" t="s">
        <v>305</v>
      </c>
      <c r="B36" s="77">
        <f>SUM(C36+D36+E36+F36+I36)</f>
        <v>2</v>
      </c>
      <c r="C36" s="39"/>
      <c r="D36" s="39"/>
      <c r="E36" s="39">
        <v>2</v>
      </c>
      <c r="F36" s="39"/>
      <c r="G36" s="39">
        <v>1</v>
      </c>
      <c r="H36" s="39">
        <v>1</v>
      </c>
      <c r="I36" s="39">
        <f>SUM(J36:K36)</f>
        <v>0</v>
      </c>
      <c r="J36" s="39"/>
      <c r="K36" s="39"/>
      <c r="L36" s="77">
        <f>SUM(M36:N36)</f>
        <v>63000</v>
      </c>
      <c r="M36" s="39">
        <v>12000</v>
      </c>
      <c r="N36" s="39">
        <v>51000</v>
      </c>
    </row>
    <row r="37" spans="1:14" ht="13.5" customHeight="1">
      <c r="A37" s="234" t="s">
        <v>633</v>
      </c>
      <c r="B37" s="77">
        <f>SUM(C37+D37+E37+F37+I37)</f>
        <v>5</v>
      </c>
      <c r="C37" s="39">
        <v>0</v>
      </c>
      <c r="D37" s="39">
        <v>0</v>
      </c>
      <c r="E37" s="39">
        <v>1</v>
      </c>
      <c r="F37" s="39">
        <f>SUM(G37:H37)</f>
        <v>3</v>
      </c>
      <c r="G37" s="39"/>
      <c r="H37" s="39">
        <v>3</v>
      </c>
      <c r="I37" s="39">
        <f>SUM(J37:K37)</f>
        <v>1</v>
      </c>
      <c r="J37" s="39"/>
      <c r="K37" s="39">
        <v>1</v>
      </c>
      <c r="L37" s="77">
        <f>SUM(M37:N37)</f>
        <v>8000</v>
      </c>
      <c r="M37" s="39">
        <v>2500</v>
      </c>
      <c r="N37" s="39">
        <v>5500</v>
      </c>
    </row>
    <row r="38" spans="1:14" ht="13.5" customHeight="1">
      <c r="A38" s="234" t="s">
        <v>111</v>
      </c>
      <c r="B38" s="77">
        <f>SUM(C38+D38+E38+F38+I38)</f>
        <v>4</v>
      </c>
      <c r="C38" s="39">
        <v>0</v>
      </c>
      <c r="D38" s="39">
        <v>0</v>
      </c>
      <c r="E38" s="39"/>
      <c r="F38" s="39">
        <f>SUM(G38:H38)</f>
        <v>3</v>
      </c>
      <c r="G38" s="39"/>
      <c r="H38" s="39">
        <v>3</v>
      </c>
      <c r="I38" s="39">
        <f>SUM(J38:K38)</f>
        <v>1</v>
      </c>
      <c r="J38" s="39"/>
      <c r="K38" s="39">
        <v>1</v>
      </c>
      <c r="L38" s="77">
        <f>SUM(M38:N38)</f>
        <v>1965</v>
      </c>
      <c r="M38" s="39">
        <v>537</v>
      </c>
      <c r="N38" s="39">
        <v>1428</v>
      </c>
    </row>
    <row r="39" spans="1:14" ht="13.5" customHeight="1">
      <c r="A39" s="234" t="s">
        <v>655</v>
      </c>
      <c r="B39" s="77">
        <f>SUM(C39+D39+E39+F39+I39)</f>
        <v>6</v>
      </c>
      <c r="C39" s="39">
        <v>0</v>
      </c>
      <c r="D39" s="39">
        <v>0</v>
      </c>
      <c r="E39" s="39"/>
      <c r="F39" s="39">
        <f>SUM(G39:H39)</f>
        <v>2</v>
      </c>
      <c r="G39" s="39"/>
      <c r="H39" s="39">
        <v>2</v>
      </c>
      <c r="I39" s="39">
        <f>SUM(J39:K39)</f>
        <v>4</v>
      </c>
      <c r="J39" s="39"/>
      <c r="K39" s="39">
        <v>4</v>
      </c>
      <c r="L39" s="77">
        <f>SUM(M39:N39)</f>
        <v>11510</v>
      </c>
      <c r="M39" s="39">
        <v>3010</v>
      </c>
      <c r="N39" s="39">
        <v>8500</v>
      </c>
    </row>
    <row r="40" spans="1:14" ht="13.5" customHeight="1">
      <c r="A40" s="235" t="s">
        <v>714</v>
      </c>
      <c r="B40" s="77">
        <f>SUM(C40+D40+E40+F40+I40)</f>
        <v>5</v>
      </c>
      <c r="C40" s="39">
        <v>0</v>
      </c>
      <c r="D40" s="39">
        <v>0</v>
      </c>
      <c r="E40" s="39">
        <v>0</v>
      </c>
      <c r="F40" s="39">
        <f>SUM(G40:H40)</f>
        <v>2</v>
      </c>
      <c r="G40" s="39"/>
      <c r="H40" s="39">
        <v>2</v>
      </c>
      <c r="I40" s="39">
        <f>SUM(J40:K40)</f>
        <v>3</v>
      </c>
      <c r="J40" s="39"/>
      <c r="K40" s="39">
        <v>3</v>
      </c>
      <c r="L40" s="77">
        <f>SUM(M40:N40)</f>
        <v>7800</v>
      </c>
      <c r="M40" s="39"/>
      <c r="N40" s="39">
        <v>7800</v>
      </c>
    </row>
    <row r="41" spans="1:14" ht="13.5" customHeight="1">
      <c r="A41" s="235" t="s">
        <v>607</v>
      </c>
      <c r="B41" s="77">
        <f>SUM(C41+D41+E41+F41+I41)</f>
        <v>2</v>
      </c>
      <c r="C41" s="39"/>
      <c r="D41" s="39"/>
      <c r="E41" s="39"/>
      <c r="F41" s="39">
        <f>SUM(G41:H41)</f>
        <v>2</v>
      </c>
      <c r="G41" s="39"/>
      <c r="H41" s="39">
        <v>2</v>
      </c>
      <c r="I41" s="39">
        <f>SUM(J41:K41)</f>
        <v>0</v>
      </c>
      <c r="J41" s="39"/>
      <c r="K41" s="39"/>
      <c r="L41" s="77">
        <f>SUM(M41:N41)</f>
        <v>6600</v>
      </c>
      <c r="M41" s="39"/>
      <c r="N41" s="39">
        <v>6600</v>
      </c>
    </row>
    <row r="42" spans="1:14" ht="13.5" customHeight="1">
      <c r="A42" s="235" t="s">
        <v>513</v>
      </c>
      <c r="B42" s="77">
        <f>SUM(C42+D42+E42+F42+I42)</f>
        <v>9</v>
      </c>
      <c r="C42" s="39">
        <v>0</v>
      </c>
      <c r="D42" s="39">
        <v>0</v>
      </c>
      <c r="E42" s="39">
        <v>0</v>
      </c>
      <c r="F42" s="39">
        <f>SUM(G42:H42)</f>
        <v>6</v>
      </c>
      <c r="G42" s="39"/>
      <c r="H42" s="39">
        <v>6</v>
      </c>
      <c r="I42" s="39">
        <f>SUM(J42:K42)</f>
        <v>3</v>
      </c>
      <c r="J42" s="39">
        <v>1</v>
      </c>
      <c r="K42" s="39">
        <v>2</v>
      </c>
      <c r="L42" s="77">
        <f>SUM(M42:N42)</f>
        <v>6099</v>
      </c>
      <c r="M42" s="39">
        <v>269</v>
      </c>
      <c r="N42" s="39">
        <v>5830</v>
      </c>
    </row>
    <row r="43" spans="1:14" ht="13.5" customHeight="1">
      <c r="A43" s="235" t="s">
        <v>620</v>
      </c>
      <c r="B43" s="77">
        <f>SUM(C43+D43+E43+F43+I43)</f>
        <v>2</v>
      </c>
      <c r="C43" s="39"/>
      <c r="D43" s="39"/>
      <c r="E43" s="39"/>
      <c r="F43" s="39">
        <f>SUM(G43:H43)</f>
        <v>1</v>
      </c>
      <c r="G43" s="39"/>
      <c r="H43" s="39">
        <v>1</v>
      </c>
      <c r="I43" s="39">
        <f>SUM(J43:K43)</f>
        <v>1</v>
      </c>
      <c r="J43" s="39"/>
      <c r="K43" s="39">
        <v>1</v>
      </c>
      <c r="L43" s="77">
        <f>SUM(M43:N43)</f>
        <v>1608</v>
      </c>
      <c r="M43" s="39">
        <v>20</v>
      </c>
      <c r="N43" s="39">
        <v>1588</v>
      </c>
    </row>
    <row r="44" spans="1:14" ht="13.5" customHeight="1">
      <c r="A44" s="236" t="s">
        <v>525</v>
      </c>
      <c r="B44" s="77">
        <f>SUM(C44+D44+E44+F44+I44)</f>
        <v>1</v>
      </c>
      <c r="C44" s="39">
        <v>0</v>
      </c>
      <c r="D44" s="39">
        <v>0</v>
      </c>
      <c r="E44" s="39">
        <v>0</v>
      </c>
      <c r="F44" s="39">
        <f>SUM(G44:H44)</f>
        <v>1</v>
      </c>
      <c r="G44" s="39"/>
      <c r="H44" s="39">
        <v>1</v>
      </c>
      <c r="I44" s="39">
        <f>SUM(J44:K44)</f>
        <v>0</v>
      </c>
      <c r="J44" s="39"/>
      <c r="K44" s="39"/>
      <c r="L44" s="77">
        <f>SUM(M44:N44)</f>
        <v>1600</v>
      </c>
      <c r="M44" s="39"/>
      <c r="N44" s="39">
        <v>1600</v>
      </c>
    </row>
    <row r="45" spans="1:14" ht="13.5" customHeight="1">
      <c r="A45" s="236" t="s">
        <v>636</v>
      </c>
      <c r="B45" s="77">
        <f>SUM(C45+D45+E45+F45+I45)</f>
        <v>2</v>
      </c>
      <c r="C45" s="39">
        <v>0</v>
      </c>
      <c r="D45" s="39">
        <v>0</v>
      </c>
      <c r="E45" s="39">
        <v>2</v>
      </c>
      <c r="F45" s="39">
        <f>SUM(G45:H45)</f>
        <v>0</v>
      </c>
      <c r="G45" s="39"/>
      <c r="H45" s="39"/>
      <c r="I45" s="39">
        <f>SUM(J45:K45)</f>
        <v>0</v>
      </c>
      <c r="J45" s="39"/>
      <c r="K45" s="39"/>
      <c r="L45" s="77">
        <f>SUM(M45:N45)</f>
        <v>1440</v>
      </c>
      <c r="M45" s="39"/>
      <c r="N45" s="39">
        <v>1440</v>
      </c>
    </row>
    <row r="46" spans="1:14" ht="13.5" customHeight="1">
      <c r="A46" s="237" t="s">
        <v>533</v>
      </c>
      <c r="B46" s="77">
        <f>SUM(C46+D46+E46+F46+I46)</f>
        <v>20</v>
      </c>
      <c r="C46" s="39">
        <v>0</v>
      </c>
      <c r="D46" s="39">
        <v>0</v>
      </c>
      <c r="E46" s="39">
        <v>2</v>
      </c>
      <c r="F46" s="39">
        <f>SUM(G46:H46)</f>
        <v>10</v>
      </c>
      <c r="G46" s="39">
        <v>2</v>
      </c>
      <c r="H46" s="39">
        <v>8</v>
      </c>
      <c r="I46" s="39">
        <f>SUM(J46:K46)</f>
        <v>8</v>
      </c>
      <c r="J46" s="39">
        <v>2</v>
      </c>
      <c r="K46" s="39">
        <v>6</v>
      </c>
      <c r="L46" s="77">
        <f>SUM(M46:N46)</f>
        <v>7500</v>
      </c>
      <c r="M46" s="39"/>
      <c r="N46" s="39">
        <v>7500</v>
      </c>
    </row>
    <row r="47" spans="1:14" ht="13.5" customHeight="1">
      <c r="A47" s="236" t="s">
        <v>615</v>
      </c>
      <c r="B47" s="77">
        <f>SUM(C47+D47+E47+F47+I47)</f>
        <v>7</v>
      </c>
      <c r="C47" s="39"/>
      <c r="D47" s="39"/>
      <c r="E47" s="39"/>
      <c r="F47" s="39">
        <f>SUM(G47:H47)</f>
        <v>4</v>
      </c>
      <c r="G47" s="39"/>
      <c r="H47" s="39">
        <v>4</v>
      </c>
      <c r="I47" s="39">
        <f>SUM(J47:K47)</f>
        <v>3</v>
      </c>
      <c r="J47" s="39"/>
      <c r="K47" s="39">
        <v>3</v>
      </c>
      <c r="L47" s="77">
        <f>SUM(M47:N47)</f>
        <v>3750</v>
      </c>
      <c r="M47" s="39"/>
      <c r="N47" s="39">
        <v>3750</v>
      </c>
    </row>
    <row r="48" spans="1:14" ht="13.5" customHeight="1">
      <c r="A48" s="238" t="s">
        <v>176</v>
      </c>
      <c r="B48" s="77">
        <f>SUM(C48+D48+E48+F48+I48)</f>
        <v>13</v>
      </c>
      <c r="C48" s="39"/>
      <c r="D48" s="39"/>
      <c r="E48" s="39"/>
      <c r="F48" s="39">
        <f>SUM(G48:H48)</f>
        <v>4</v>
      </c>
      <c r="G48" s="39"/>
      <c r="H48" s="39">
        <v>4</v>
      </c>
      <c r="I48" s="39">
        <f>SUM(J48:K48)</f>
        <v>9</v>
      </c>
      <c r="J48" s="39"/>
      <c r="K48" s="39">
        <v>9</v>
      </c>
      <c r="L48" s="77">
        <f>SUM(M48:N48)</f>
        <v>377</v>
      </c>
      <c r="M48" s="39"/>
      <c r="N48" s="39">
        <v>377</v>
      </c>
    </row>
    <row r="49" spans="1:14" ht="13.5" customHeight="1">
      <c r="A49" s="239" t="s">
        <v>109</v>
      </c>
      <c r="B49" s="77">
        <f>SUM(C49+D49+E49+F49+I49)</f>
        <v>1</v>
      </c>
      <c r="C49" s="39">
        <v>0</v>
      </c>
      <c r="D49" s="39">
        <v>0</v>
      </c>
      <c r="E49" s="39">
        <v>1</v>
      </c>
      <c r="F49" s="39">
        <f>SUM(G49:H49)</f>
        <v>0</v>
      </c>
      <c r="G49" s="39"/>
      <c r="H49" s="39"/>
      <c r="I49" s="39">
        <f>SUM(J49:K49)</f>
        <v>0</v>
      </c>
      <c r="J49" s="39"/>
      <c r="K49" s="39"/>
      <c r="L49" s="77">
        <f>SUM(M49:N49)</f>
        <v>1095</v>
      </c>
      <c r="M49" s="39"/>
      <c r="N49" s="39">
        <v>1095</v>
      </c>
    </row>
    <row r="50" spans="1:14" ht="13.5" customHeight="1">
      <c r="A50" s="236" t="s">
        <v>384</v>
      </c>
      <c r="B50" s="77">
        <f>SUM(C50+D50+E50+F50+I50)</f>
        <v>3</v>
      </c>
      <c r="C50" s="39">
        <v>0</v>
      </c>
      <c r="D50" s="39">
        <v>0</v>
      </c>
      <c r="E50" s="39">
        <v>0</v>
      </c>
      <c r="F50" s="39">
        <f>SUM(G50:H50)</f>
        <v>1</v>
      </c>
      <c r="G50" s="39"/>
      <c r="H50" s="39">
        <v>1</v>
      </c>
      <c r="I50" s="39">
        <f>SUM(J50:K50)</f>
        <v>2</v>
      </c>
      <c r="J50" s="39"/>
      <c r="K50" s="39">
        <v>2</v>
      </c>
      <c r="L50" s="77">
        <f>SUM(M50:N50)</f>
        <v>750</v>
      </c>
      <c r="M50" s="39"/>
      <c r="N50" s="39">
        <v>750</v>
      </c>
    </row>
    <row r="51" spans="1:14" ht="13.5" customHeight="1">
      <c r="A51" s="236" t="s">
        <v>241</v>
      </c>
      <c r="B51" s="77">
        <f>SUM(C51+D51+E51+F51+I51)</f>
        <v>6</v>
      </c>
      <c r="C51" s="39"/>
      <c r="D51" s="39"/>
      <c r="E51" s="39"/>
      <c r="F51" s="39">
        <f>SUM(G51:H51)</f>
        <v>4</v>
      </c>
      <c r="G51" s="39"/>
      <c r="H51" s="39">
        <v>4</v>
      </c>
      <c r="I51" s="39">
        <f>SUM(J51:K51)</f>
        <v>2</v>
      </c>
      <c r="J51" s="39"/>
      <c r="K51" s="39">
        <v>2</v>
      </c>
      <c r="L51" s="77">
        <f>SUM(M51:N51)</f>
        <v>3622</v>
      </c>
      <c r="M51" s="39">
        <v>376</v>
      </c>
      <c r="N51" s="39">
        <v>3246</v>
      </c>
    </row>
    <row r="52" spans="1:14" ht="13.5" customHeight="1">
      <c r="A52" s="236" t="s">
        <v>98</v>
      </c>
      <c r="B52" s="77">
        <f>SUM(C52+D52+E52+F52+I52)</f>
        <v>4</v>
      </c>
      <c r="C52" s="39"/>
      <c r="D52" s="39"/>
      <c r="E52" s="39"/>
      <c r="F52" s="39">
        <f>SUM(G52:H52)</f>
        <v>2</v>
      </c>
      <c r="G52" s="39"/>
      <c r="H52" s="39">
        <v>2</v>
      </c>
      <c r="I52" s="39">
        <f>SUM(J52:K52)</f>
        <v>2</v>
      </c>
      <c r="J52" s="39"/>
      <c r="K52" s="39">
        <v>2</v>
      </c>
      <c r="L52" s="77">
        <f>SUM(M52:N52)</f>
        <v>45300</v>
      </c>
      <c r="M52" s="39">
        <v>1800</v>
      </c>
      <c r="N52" s="39">
        <v>43500</v>
      </c>
    </row>
    <row r="53" spans="1:14" ht="13.5" customHeight="1">
      <c r="A53" s="218" t="s">
        <v>106</v>
      </c>
      <c r="B53" s="77">
        <f>SUM(C53+D53+E53+F53+I53)</f>
        <v>7</v>
      </c>
      <c r="C53" s="39">
        <v>0</v>
      </c>
      <c r="D53" s="39">
        <v>0</v>
      </c>
      <c r="E53" s="39"/>
      <c r="F53" s="39">
        <f>SUM(G53:H53)</f>
        <v>2</v>
      </c>
      <c r="G53" s="39"/>
      <c r="H53" s="39">
        <v>2</v>
      </c>
      <c r="I53" s="39">
        <f>SUM(J53:K53)</f>
        <v>5</v>
      </c>
      <c r="J53" s="39"/>
      <c r="K53" s="39">
        <v>5</v>
      </c>
      <c r="L53" s="77">
        <f>SUM(M53:N53)</f>
        <v>30000</v>
      </c>
      <c r="M53" s="39"/>
      <c r="N53" s="39">
        <v>30000</v>
      </c>
    </row>
    <row r="54" spans="1:14" ht="13.5" customHeight="1">
      <c r="A54" s="232" t="s">
        <v>551</v>
      </c>
      <c r="B54" s="77">
        <f>SUM(C54+D54+E54+F54+I54)</f>
        <v>4</v>
      </c>
      <c r="C54" s="39"/>
      <c r="D54" s="39"/>
      <c r="E54" s="39"/>
      <c r="F54" s="39">
        <f>SUM(G54:H54)</f>
        <v>4</v>
      </c>
      <c r="G54" s="39">
        <v>3</v>
      </c>
      <c r="H54" s="39">
        <v>1</v>
      </c>
      <c r="I54" s="39">
        <f>SUM(J54:K54)</f>
        <v>0</v>
      </c>
      <c r="J54" s="39"/>
      <c r="K54" s="39"/>
      <c r="L54" s="77">
        <f>SUM(M54:N54)</f>
        <v>9000</v>
      </c>
      <c r="M54" s="39"/>
      <c r="N54" s="39">
        <v>9000</v>
      </c>
    </row>
    <row r="55" spans="1:14" ht="13.5" customHeight="1">
      <c r="A55" s="232" t="s">
        <v>538</v>
      </c>
      <c r="B55" s="77">
        <f>SUM(C55+D55+E55+F55+I55)</f>
        <v>2</v>
      </c>
      <c r="C55" s="39">
        <v>0</v>
      </c>
      <c r="D55" s="39">
        <v>0</v>
      </c>
      <c r="E55" s="39">
        <v>1</v>
      </c>
      <c r="F55" s="39">
        <f>SUM(G55:H55)</f>
        <v>1</v>
      </c>
      <c r="G55" s="39"/>
      <c r="H55" s="39">
        <v>1</v>
      </c>
      <c r="I55" s="39">
        <f>SUM(J55:K55)</f>
        <v>0</v>
      </c>
      <c r="J55" s="39"/>
      <c r="K55" s="39"/>
      <c r="L55" s="77">
        <f>SUM(M55:N55)</f>
        <v>2100</v>
      </c>
      <c r="M55" s="39"/>
      <c r="N55" s="39">
        <v>2100</v>
      </c>
    </row>
    <row r="56" spans="1:14" ht="13.5" customHeight="1">
      <c r="A56" s="219" t="s">
        <v>88</v>
      </c>
      <c r="B56" s="77">
        <f>SUM(C56+D56+E56+F56+I56)</f>
        <v>70</v>
      </c>
      <c r="C56" s="77">
        <f>SUM(C44:C55)</f>
        <v>0</v>
      </c>
      <c r="D56" s="77">
        <f>SUM(D44:D55)</f>
        <v>0</v>
      </c>
      <c r="E56" s="77">
        <f>SUM(E44:E55)</f>
        <v>6</v>
      </c>
      <c r="F56" s="39">
        <f>SUM(G56:H56)</f>
        <v>33</v>
      </c>
      <c r="G56" s="77">
        <f>SUM(G44:G55)</f>
        <v>5</v>
      </c>
      <c r="H56" s="77">
        <f>SUM(H44:H55)</f>
        <v>28</v>
      </c>
      <c r="I56" s="39">
        <f>SUM(J56:K56)</f>
        <v>31</v>
      </c>
      <c r="J56" s="77">
        <f>SUM(J44:J55)</f>
        <v>2</v>
      </c>
      <c r="K56" s="77">
        <f>SUM(K44:K55)</f>
        <v>29</v>
      </c>
      <c r="L56" s="77">
        <f>SUM(M56:N56)</f>
        <v>106534</v>
      </c>
      <c r="M56" s="39">
        <f>SUM(M44:M55)</f>
        <v>2176</v>
      </c>
      <c r="N56" s="39">
        <f>SUM(N44:N55)</f>
        <v>104358</v>
      </c>
    </row>
    <row r="57" spans="1:14" ht="11.25" customHeight="1">
      <c r="A57" s="221"/>
      <c r="B57" s="240"/>
      <c r="C57" s="223"/>
      <c r="D57" s="223"/>
      <c r="E57" s="223"/>
      <c r="F57" s="223"/>
      <c r="G57" s="223"/>
      <c r="H57" s="223"/>
      <c r="I57" s="223"/>
      <c r="J57" s="223"/>
      <c r="K57" s="223"/>
      <c r="L57" s="240"/>
      <c r="M57" s="223"/>
      <c r="N57" s="223"/>
    </row>
    <row r="64" spans="1:11" ht="8.25" customHeight="1">
      <c r="A64" s="221"/>
      <c r="B64" s="221"/>
      <c r="C64" s="221"/>
      <c r="D64" s="221"/>
      <c r="E64" s="223"/>
      <c r="F64" s="223"/>
      <c r="G64" s="223"/>
      <c r="H64" s="223"/>
      <c r="I64" s="240"/>
      <c r="J64" s="240"/>
      <c r="K64" s="223"/>
    </row>
  </sheetData>
  <mergeCells count="31">
    <mergeCell ref="A30:N30"/>
    <mergeCell ref="M32:M33"/>
    <mergeCell ref="F14:H14"/>
    <mergeCell ref="I32:K32"/>
    <mergeCell ref="N14:N15"/>
    <mergeCell ref="F32:H32"/>
    <mergeCell ref="B32:B33"/>
    <mergeCell ref="L14:L15"/>
    <mergeCell ref="M14:M15"/>
    <mergeCell ref="N32:N33"/>
    <mergeCell ref="L32:L33"/>
    <mergeCell ref="C32:E32"/>
    <mergeCell ref="B31:K31"/>
    <mergeCell ref="L31:N31"/>
    <mergeCell ref="B14:B15"/>
    <mergeCell ref="I14:K14"/>
    <mergeCell ref="C14:E14"/>
    <mergeCell ref="C3:E3"/>
    <mergeCell ref="M3:M4"/>
    <mergeCell ref="L3:L4"/>
    <mergeCell ref="A11:N11"/>
    <mergeCell ref="A12:N12"/>
    <mergeCell ref="B13:K13"/>
    <mergeCell ref="L13:N13"/>
    <mergeCell ref="A1:N1"/>
    <mergeCell ref="B2:K2"/>
    <mergeCell ref="B3:B4"/>
    <mergeCell ref="F3:H3"/>
    <mergeCell ref="I3:K3"/>
    <mergeCell ref="L2:N2"/>
    <mergeCell ref="N3:N4"/>
  </mergeCells>
  <printOptions horizontalCentered="1"/>
  <pageMargins left="0.590416669845581" right="0.590416669845581" top="0.511388897895813" bottom="0.511388897895813" header="0" footer="0.1966666728258133"/>
  <pageSetup horizontalDpi="600" verticalDpi="600" orientation="portrait" paperSize="9" copies="1"/>
  <headerFooter>
    <oddFooter>&amp;L&amp;"돋움체,Italic"&amp;9 2015년 마산교구 통계&amp;R&amp;"새굴림,Italic"&amp;9 2015년 마산교구 통계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Q58"/>
  <sheetViews>
    <sheetView workbookViewId="0" topLeftCell="A1">
      <selection activeCell="S20" sqref="S20"/>
    </sheetView>
  </sheetViews>
  <sheetFormatPr defaultColWidth="8.88671875" defaultRowHeight="13.5"/>
  <cols>
    <col min="1" max="1" width="3.88671875" style="155" customWidth="1"/>
    <col min="2" max="2" width="7.21484375" style="155" customWidth="1"/>
    <col min="3" max="3" width="4.3359375" style="155" customWidth="1"/>
    <col min="4" max="4" width="4.21484375" style="155" customWidth="1"/>
    <col min="5" max="13" width="3.99609375" style="155" customWidth="1"/>
    <col min="14" max="14" width="7.99609375" style="155" customWidth="1"/>
    <col min="15" max="15" width="7.6640625" style="155" customWidth="1"/>
    <col min="16" max="16" width="6.99609375" style="155" customWidth="1"/>
    <col min="17" max="16384" width="8.88671875" style="155" customWidth="1"/>
  </cols>
  <sheetData>
    <row r="1" spans="1:16" ht="15.75" customHeight="1">
      <c r="A1" s="577" t="s">
        <v>164</v>
      </c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9"/>
    </row>
    <row r="2" spans="1:16" ht="16.5" customHeight="1">
      <c r="A2" s="241"/>
      <c r="B2" s="589" t="s">
        <v>700</v>
      </c>
      <c r="C2" s="590"/>
      <c r="D2" s="488" t="s">
        <v>147</v>
      </c>
      <c r="E2" s="576"/>
      <c r="F2" s="576"/>
      <c r="G2" s="576"/>
      <c r="H2" s="576"/>
      <c r="I2" s="576"/>
      <c r="J2" s="576"/>
      <c r="K2" s="576"/>
      <c r="L2" s="576"/>
      <c r="M2" s="489"/>
      <c r="N2" s="488" t="s">
        <v>77</v>
      </c>
      <c r="O2" s="576"/>
      <c r="P2" s="489"/>
    </row>
    <row r="3" spans="1:16" ht="16.5" customHeight="1">
      <c r="A3" s="241"/>
      <c r="B3" s="591"/>
      <c r="C3" s="592"/>
      <c r="D3" s="494" t="s">
        <v>335</v>
      </c>
      <c r="E3" s="490" t="s">
        <v>666</v>
      </c>
      <c r="F3" s="491"/>
      <c r="G3" s="492"/>
      <c r="H3" s="490" t="s">
        <v>688</v>
      </c>
      <c r="I3" s="491"/>
      <c r="J3" s="492"/>
      <c r="K3" s="490" t="s">
        <v>685</v>
      </c>
      <c r="L3" s="491"/>
      <c r="M3" s="492"/>
      <c r="N3" s="494" t="s">
        <v>664</v>
      </c>
      <c r="O3" s="494" t="s">
        <v>316</v>
      </c>
      <c r="P3" s="494" t="s">
        <v>427</v>
      </c>
    </row>
    <row r="4" spans="1:16" ht="16.5" customHeight="1">
      <c r="A4" s="580" t="s">
        <v>713</v>
      </c>
      <c r="B4" s="581"/>
      <c r="C4" s="582"/>
      <c r="D4" s="496"/>
      <c r="E4" s="162" t="s">
        <v>420</v>
      </c>
      <c r="F4" s="162" t="s">
        <v>417</v>
      </c>
      <c r="G4" s="162" t="s">
        <v>433</v>
      </c>
      <c r="H4" s="162" t="s">
        <v>408</v>
      </c>
      <c r="I4" s="162" t="s">
        <v>316</v>
      </c>
      <c r="J4" s="162" t="s">
        <v>427</v>
      </c>
      <c r="K4" s="162" t="s">
        <v>408</v>
      </c>
      <c r="L4" s="162" t="s">
        <v>316</v>
      </c>
      <c r="M4" s="162" t="s">
        <v>427</v>
      </c>
      <c r="N4" s="496"/>
      <c r="O4" s="496"/>
      <c r="P4" s="496"/>
    </row>
    <row r="5" spans="1:16" ht="16.5" customHeight="1">
      <c r="A5" s="583" t="s">
        <v>574</v>
      </c>
      <c r="B5" s="584"/>
      <c r="C5" s="585"/>
      <c r="D5" s="77">
        <f>SUM(E5+F5+G5+H5+K5)</f>
        <v>63</v>
      </c>
      <c r="E5" s="39"/>
      <c r="F5" s="39">
        <v>2</v>
      </c>
      <c r="G5" s="39">
        <v>4</v>
      </c>
      <c r="H5" s="39">
        <f>SUM(I5:J5)</f>
        <v>23</v>
      </c>
      <c r="I5" s="39">
        <v>11</v>
      </c>
      <c r="J5" s="39">
        <v>12</v>
      </c>
      <c r="K5" s="39">
        <f>SUM(L5:M5)</f>
        <v>34</v>
      </c>
      <c r="L5" s="39">
        <v>13</v>
      </c>
      <c r="M5" s="39">
        <v>21</v>
      </c>
      <c r="N5" s="77">
        <f>SUM(O5:P5)</f>
        <v>39000</v>
      </c>
      <c r="O5" s="39">
        <v>18500</v>
      </c>
      <c r="P5" s="39">
        <v>20500</v>
      </c>
    </row>
    <row r="6" spans="1:16" ht="16.5" customHeight="1">
      <c r="A6" s="586" t="s">
        <v>88</v>
      </c>
      <c r="B6" s="587"/>
      <c r="C6" s="588"/>
      <c r="D6" s="77">
        <f>SUM(E6+F6+G6+H6+K6)</f>
        <v>63</v>
      </c>
      <c r="E6" s="77">
        <f>SUM(E5:E5)</f>
        <v>0</v>
      </c>
      <c r="F6" s="77">
        <f>SUM(F5:F5)</f>
        <v>2</v>
      </c>
      <c r="G6" s="77">
        <f>SUM(G5:G5)</f>
        <v>4</v>
      </c>
      <c r="H6" s="39">
        <f>SUM(I6:J6)</f>
        <v>23</v>
      </c>
      <c r="I6" s="77">
        <f>SUM(I5:I5)</f>
        <v>11</v>
      </c>
      <c r="J6" s="77">
        <f>SUM(J5:J5)</f>
        <v>12</v>
      </c>
      <c r="K6" s="39">
        <f>SUM(L6:M6)</f>
        <v>34</v>
      </c>
      <c r="L6" s="77">
        <f>SUM(L5:L5)</f>
        <v>13</v>
      </c>
      <c r="M6" s="77">
        <f>SUM(M5:M5)</f>
        <v>21</v>
      </c>
      <c r="N6" s="77">
        <f>SUM(O6:P6)</f>
        <v>39000</v>
      </c>
      <c r="O6" s="39">
        <f>SUM(O5:O5)</f>
        <v>18500</v>
      </c>
      <c r="P6" s="39">
        <f>SUM(P5:P5)</f>
        <v>20500</v>
      </c>
    </row>
    <row r="7" spans="1:17" ht="16.5" customHeight="1">
      <c r="A7" s="242"/>
      <c r="B7" s="221"/>
      <c r="C7" s="221"/>
      <c r="D7" s="240"/>
      <c r="E7" s="240"/>
      <c r="F7" s="240"/>
      <c r="G7" s="240"/>
      <c r="H7" s="223"/>
      <c r="I7" s="240"/>
      <c r="J7" s="240"/>
      <c r="K7" s="223"/>
      <c r="L7" s="240"/>
      <c r="M7" s="240"/>
      <c r="N7" s="240"/>
      <c r="O7" s="223"/>
      <c r="P7" s="223"/>
      <c r="Q7" s="242"/>
    </row>
    <row r="8" spans="1:16" ht="16.5" customHeight="1">
      <c r="A8" s="575" t="s">
        <v>27</v>
      </c>
      <c r="B8" s="575"/>
      <c r="C8" s="575"/>
      <c r="D8" s="575"/>
      <c r="E8" s="575"/>
      <c r="F8" s="575"/>
      <c r="G8" s="575"/>
      <c r="H8" s="575"/>
      <c r="I8" s="575"/>
      <c r="J8" s="575"/>
      <c r="K8" s="575"/>
      <c r="L8" s="575"/>
      <c r="M8" s="575"/>
      <c r="N8" s="575"/>
      <c r="O8" s="575"/>
      <c r="P8" s="575"/>
    </row>
    <row r="9" spans="1:16" ht="16.5" customHeight="1">
      <c r="A9" s="156"/>
      <c r="B9" s="169"/>
      <c r="C9" s="243" t="s">
        <v>648</v>
      </c>
      <c r="D9" s="490" t="s">
        <v>147</v>
      </c>
      <c r="E9" s="491"/>
      <c r="F9" s="491"/>
      <c r="G9" s="491"/>
      <c r="H9" s="491"/>
      <c r="I9" s="491"/>
      <c r="J9" s="491"/>
      <c r="K9" s="491"/>
      <c r="L9" s="491"/>
      <c r="M9" s="492"/>
      <c r="N9" s="490" t="s">
        <v>175</v>
      </c>
      <c r="O9" s="491"/>
      <c r="P9" s="492"/>
    </row>
    <row r="10" spans="1:16" ht="16.5" customHeight="1">
      <c r="A10" s="158"/>
      <c r="B10" s="166"/>
      <c r="C10" s="159"/>
      <c r="D10" s="494" t="s">
        <v>335</v>
      </c>
      <c r="E10" s="490" t="s">
        <v>666</v>
      </c>
      <c r="F10" s="491"/>
      <c r="G10" s="492"/>
      <c r="H10" s="490" t="s">
        <v>688</v>
      </c>
      <c r="I10" s="491"/>
      <c r="J10" s="492"/>
      <c r="K10" s="490" t="s">
        <v>685</v>
      </c>
      <c r="L10" s="491"/>
      <c r="M10" s="492"/>
      <c r="N10" s="494" t="s">
        <v>664</v>
      </c>
      <c r="O10" s="494" t="s">
        <v>316</v>
      </c>
      <c r="P10" s="494" t="s">
        <v>427</v>
      </c>
    </row>
    <row r="11" spans="1:16" ht="16.5" customHeight="1">
      <c r="A11" s="228" t="s">
        <v>462</v>
      </c>
      <c r="B11" s="170"/>
      <c r="C11" s="161"/>
      <c r="D11" s="496"/>
      <c r="E11" s="162" t="s">
        <v>420</v>
      </c>
      <c r="F11" s="162" t="s">
        <v>417</v>
      </c>
      <c r="G11" s="162" t="s">
        <v>433</v>
      </c>
      <c r="H11" s="162" t="s">
        <v>408</v>
      </c>
      <c r="I11" s="162" t="s">
        <v>316</v>
      </c>
      <c r="J11" s="162" t="s">
        <v>427</v>
      </c>
      <c r="K11" s="162" t="s">
        <v>408</v>
      </c>
      <c r="L11" s="162" t="s">
        <v>316</v>
      </c>
      <c r="M11" s="162" t="s">
        <v>427</v>
      </c>
      <c r="N11" s="496"/>
      <c r="O11" s="496"/>
      <c r="P11" s="496"/>
    </row>
    <row r="12" spans="1:16" ht="16.5" customHeight="1">
      <c r="A12" s="598" t="s">
        <v>564</v>
      </c>
      <c r="B12" s="599"/>
      <c r="C12" s="600"/>
      <c r="D12" s="77">
        <f>SUM(E12+F12+G12+H12+K12)</f>
        <v>8</v>
      </c>
      <c r="E12" s="39">
        <v>1</v>
      </c>
      <c r="F12" s="77"/>
      <c r="G12" s="39"/>
      <c r="H12" s="39">
        <f>SUM(I12:J12)</f>
        <v>4</v>
      </c>
      <c r="I12" s="39">
        <v>2</v>
      </c>
      <c r="J12" s="39">
        <v>2</v>
      </c>
      <c r="K12" s="39">
        <f>SUM(L12:M12)</f>
        <v>3</v>
      </c>
      <c r="L12" s="39">
        <v>0</v>
      </c>
      <c r="M12" s="39">
        <v>3</v>
      </c>
      <c r="N12" s="77">
        <f>SUM(O12:P12)</f>
        <v>6140</v>
      </c>
      <c r="O12" s="74">
        <v>4340</v>
      </c>
      <c r="P12" s="74">
        <v>1800</v>
      </c>
    </row>
    <row r="13" spans="1:16" ht="16.5" customHeight="1">
      <c r="A13" s="583" t="s">
        <v>88</v>
      </c>
      <c r="B13" s="584"/>
      <c r="C13" s="585"/>
      <c r="D13" s="77">
        <f>SUM(D12:D12)</f>
        <v>8</v>
      </c>
      <c r="E13" s="77">
        <f>SUM(E12:E12)</f>
        <v>1</v>
      </c>
      <c r="F13" s="77">
        <f>SUM(F12:F12)</f>
        <v>0</v>
      </c>
      <c r="G13" s="77">
        <f>SUM(G12:G12)</f>
        <v>0</v>
      </c>
      <c r="H13" s="77">
        <f>SUM(H12:H12)</f>
        <v>4</v>
      </c>
      <c r="I13" s="77">
        <f>SUM(I12:I12)</f>
        <v>2</v>
      </c>
      <c r="J13" s="77">
        <f>SUM(J12:J12)</f>
        <v>2</v>
      </c>
      <c r="K13" s="77">
        <f>SUM(K12:K12)</f>
        <v>3</v>
      </c>
      <c r="L13" s="77">
        <f>SUM(L12:L12)</f>
        <v>0</v>
      </c>
      <c r="M13" s="77">
        <f>SUM(M12:M12)</f>
        <v>3</v>
      </c>
      <c r="N13" s="77">
        <f>SUM(O13:P13)</f>
        <v>6140</v>
      </c>
      <c r="O13" s="77">
        <f>SUM(O12:O12)</f>
        <v>4340</v>
      </c>
      <c r="P13" s="77">
        <f>SUM(P12:P12)</f>
        <v>1800</v>
      </c>
    </row>
    <row r="14" ht="16.5" customHeight="1"/>
    <row r="15" spans="1:16" ht="16.5" customHeight="1">
      <c r="A15" s="575" t="s">
        <v>227</v>
      </c>
      <c r="B15" s="575"/>
      <c r="C15" s="575"/>
      <c r="D15" s="575"/>
      <c r="E15" s="575"/>
      <c r="F15" s="575"/>
      <c r="G15" s="575"/>
      <c r="H15" s="575"/>
      <c r="I15" s="575"/>
      <c r="J15" s="575"/>
      <c r="K15" s="575"/>
      <c r="L15" s="575"/>
      <c r="M15" s="575"/>
      <c r="N15" s="575"/>
      <c r="O15" s="575"/>
      <c r="P15" s="575"/>
    </row>
    <row r="16" spans="1:16" ht="16.5" customHeight="1">
      <c r="A16" s="156"/>
      <c r="B16" s="169"/>
      <c r="C16" s="243" t="s">
        <v>648</v>
      </c>
      <c r="D16" s="490" t="s">
        <v>147</v>
      </c>
      <c r="E16" s="491"/>
      <c r="F16" s="491"/>
      <c r="G16" s="491"/>
      <c r="H16" s="491"/>
      <c r="I16" s="491"/>
      <c r="J16" s="491"/>
      <c r="K16" s="491"/>
      <c r="L16" s="491"/>
      <c r="M16" s="492"/>
      <c r="N16" s="490" t="s">
        <v>175</v>
      </c>
      <c r="O16" s="491"/>
      <c r="P16" s="492"/>
    </row>
    <row r="17" spans="1:16" ht="16.5" customHeight="1">
      <c r="A17" s="158"/>
      <c r="B17" s="166"/>
      <c r="C17" s="159"/>
      <c r="D17" s="494" t="s">
        <v>335</v>
      </c>
      <c r="E17" s="490" t="s">
        <v>666</v>
      </c>
      <c r="F17" s="491"/>
      <c r="G17" s="492"/>
      <c r="H17" s="490" t="s">
        <v>688</v>
      </c>
      <c r="I17" s="491"/>
      <c r="J17" s="492"/>
      <c r="K17" s="490" t="s">
        <v>685</v>
      </c>
      <c r="L17" s="491"/>
      <c r="M17" s="492"/>
      <c r="N17" s="494" t="s">
        <v>664</v>
      </c>
      <c r="O17" s="494" t="s">
        <v>316</v>
      </c>
      <c r="P17" s="494" t="s">
        <v>427</v>
      </c>
    </row>
    <row r="18" spans="1:16" ht="16.5" customHeight="1">
      <c r="A18" s="228" t="s">
        <v>462</v>
      </c>
      <c r="B18" s="170"/>
      <c r="C18" s="161"/>
      <c r="D18" s="496"/>
      <c r="E18" s="162" t="s">
        <v>420</v>
      </c>
      <c r="F18" s="162" t="s">
        <v>417</v>
      </c>
      <c r="G18" s="162" t="s">
        <v>433</v>
      </c>
      <c r="H18" s="162" t="s">
        <v>408</v>
      </c>
      <c r="I18" s="162" t="s">
        <v>316</v>
      </c>
      <c r="J18" s="162" t="s">
        <v>427</v>
      </c>
      <c r="K18" s="162" t="s">
        <v>408</v>
      </c>
      <c r="L18" s="162" t="s">
        <v>316</v>
      </c>
      <c r="M18" s="162" t="s">
        <v>427</v>
      </c>
      <c r="N18" s="496"/>
      <c r="O18" s="496"/>
      <c r="P18" s="496"/>
    </row>
    <row r="19" spans="1:16" ht="16.5" customHeight="1">
      <c r="A19" s="601" t="s">
        <v>125</v>
      </c>
      <c r="B19" s="602"/>
      <c r="C19" s="603"/>
      <c r="D19" s="77">
        <f>SUM(E19+F19+G19+H19+K19)</f>
        <v>32</v>
      </c>
      <c r="E19" s="39"/>
      <c r="F19" s="77"/>
      <c r="G19" s="39"/>
      <c r="H19" s="39">
        <f>SUM(I19:J19)</f>
        <v>4</v>
      </c>
      <c r="I19" s="39">
        <v>1</v>
      </c>
      <c r="J19" s="39">
        <v>3</v>
      </c>
      <c r="K19" s="39">
        <f>SUM(L19:M19)</f>
        <v>28</v>
      </c>
      <c r="L19" s="39">
        <v>2</v>
      </c>
      <c r="M19" s="39">
        <v>26</v>
      </c>
      <c r="N19" s="77">
        <f>SUM(O19:P19)</f>
        <v>1472</v>
      </c>
      <c r="O19" s="74">
        <v>417</v>
      </c>
      <c r="P19" s="74">
        <v>1055</v>
      </c>
    </row>
    <row r="20" spans="1:16" ht="16.5" customHeight="1">
      <c r="A20" s="583" t="s">
        <v>263</v>
      </c>
      <c r="B20" s="584"/>
      <c r="C20" s="585"/>
      <c r="D20" s="77">
        <f>SUM(E20+F20+G20+H20+K20)</f>
        <v>1</v>
      </c>
      <c r="E20" s="70"/>
      <c r="F20" s="244"/>
      <c r="G20" s="70"/>
      <c r="H20" s="70"/>
      <c r="I20" s="70"/>
      <c r="J20" s="70"/>
      <c r="K20" s="39">
        <f>SUM(L20:M20)</f>
        <v>1</v>
      </c>
      <c r="L20" s="70"/>
      <c r="M20" s="70">
        <v>1</v>
      </c>
      <c r="N20" s="77">
        <f>SUM(O20:P20)</f>
        <v>28</v>
      </c>
      <c r="O20" s="245"/>
      <c r="P20" s="245">
        <v>28</v>
      </c>
    </row>
    <row r="21" spans="1:16" ht="16.5" customHeight="1">
      <c r="A21" s="597" t="s">
        <v>576</v>
      </c>
      <c r="B21" s="597"/>
      <c r="C21" s="597"/>
      <c r="D21" s="246">
        <f>SUM(E21+F21+G21+H21+K21)</f>
        <v>5</v>
      </c>
      <c r="E21" s="247"/>
      <c r="F21" s="246"/>
      <c r="G21" s="247">
        <v>4</v>
      </c>
      <c r="H21" s="247">
        <f>SUM(I21:J21)</f>
        <v>1</v>
      </c>
      <c r="I21" s="247"/>
      <c r="J21" s="247">
        <v>1</v>
      </c>
      <c r="K21" s="247">
        <f>SUM(L21:M21)</f>
        <v>0</v>
      </c>
      <c r="L21" s="247"/>
      <c r="M21" s="247"/>
      <c r="N21" s="246">
        <f>SUM(O21:P21)</f>
        <v>2920</v>
      </c>
      <c r="O21" s="247"/>
      <c r="P21" s="247">
        <v>2920</v>
      </c>
    </row>
    <row r="22" spans="1:16" ht="16.5" customHeight="1">
      <c r="A22" s="596" t="s">
        <v>119</v>
      </c>
      <c r="B22" s="596"/>
      <c r="C22" s="596"/>
      <c r="D22" s="248">
        <f>SUM(E22+F22+G22+H22+K22)</f>
        <v>7</v>
      </c>
      <c r="E22" s="249"/>
      <c r="F22" s="248"/>
      <c r="G22" s="249">
        <v>6</v>
      </c>
      <c r="H22" s="249">
        <f>SUM(I22:J22)</f>
        <v>1</v>
      </c>
      <c r="I22" s="249"/>
      <c r="J22" s="249">
        <v>1</v>
      </c>
      <c r="K22" s="249">
        <f>SUM(L22:M22)</f>
        <v>0</v>
      </c>
      <c r="L22" s="249"/>
      <c r="M22" s="249"/>
      <c r="N22" s="248">
        <f>SUM(O22:P22)</f>
        <v>4380</v>
      </c>
      <c r="O22" s="249"/>
      <c r="P22" s="249">
        <v>4380</v>
      </c>
    </row>
    <row r="23" spans="1:16" ht="16.5" customHeight="1">
      <c r="A23" s="596" t="s">
        <v>292</v>
      </c>
      <c r="B23" s="596"/>
      <c r="C23" s="596"/>
      <c r="D23" s="248">
        <f>SUM(E23+F23+G23+H23+K23)</f>
        <v>1</v>
      </c>
      <c r="E23" s="249"/>
      <c r="F23" s="248"/>
      <c r="G23" s="249"/>
      <c r="H23" s="249">
        <f>SUM(I23:J23)</f>
        <v>1</v>
      </c>
      <c r="I23" s="249"/>
      <c r="J23" s="249">
        <v>1</v>
      </c>
      <c r="K23" s="249">
        <f>SUM(L23:M23)</f>
        <v>0</v>
      </c>
      <c r="L23" s="249"/>
      <c r="M23" s="249"/>
      <c r="N23" s="248">
        <f>SUM(O23:P23)</f>
        <v>690</v>
      </c>
      <c r="O23" s="249"/>
      <c r="P23" s="249">
        <v>690</v>
      </c>
    </row>
    <row r="24" spans="1:16" ht="16.5" customHeight="1">
      <c r="A24" s="604" t="s">
        <v>250</v>
      </c>
      <c r="B24" s="604"/>
      <c r="C24" s="604"/>
      <c r="D24" s="250">
        <f>SUM(E24+F24+G24+H24+K24)</f>
        <v>1</v>
      </c>
      <c r="E24" s="251"/>
      <c r="F24" s="250"/>
      <c r="G24" s="251">
        <v>1</v>
      </c>
      <c r="H24" s="251">
        <f>SUM(I24:J24)</f>
        <v>0</v>
      </c>
      <c r="I24" s="251"/>
      <c r="J24" s="251"/>
      <c r="K24" s="251">
        <f>SUM(L24:M24)</f>
        <v>0</v>
      </c>
      <c r="L24" s="251"/>
      <c r="M24" s="251"/>
      <c r="N24" s="250">
        <f>SUM(O24:P24)</f>
        <v>5400</v>
      </c>
      <c r="O24" s="251"/>
      <c r="P24" s="251">
        <v>5400</v>
      </c>
    </row>
    <row r="25" spans="1:16" ht="16.5" customHeight="1">
      <c r="A25" s="611" t="s">
        <v>535</v>
      </c>
      <c r="B25" s="612"/>
      <c r="C25" s="594"/>
      <c r="D25" s="77">
        <f>SUM(E25+F25+G25+H25+K25)</f>
        <v>7</v>
      </c>
      <c r="E25" s="39"/>
      <c r="F25" s="77"/>
      <c r="G25" s="39"/>
      <c r="H25" s="39">
        <f>SUM(I25:J25)</f>
        <v>4</v>
      </c>
      <c r="I25" s="39"/>
      <c r="J25" s="39">
        <v>4</v>
      </c>
      <c r="K25" s="39">
        <v>3</v>
      </c>
      <c r="L25" s="39"/>
      <c r="M25" s="39">
        <v>2</v>
      </c>
      <c r="N25" s="77">
        <f>SUM(O25:P25)</f>
        <v>3285</v>
      </c>
      <c r="O25" s="74"/>
      <c r="P25" s="74">
        <v>3285</v>
      </c>
    </row>
    <row r="26" spans="1:16" ht="16.5" customHeight="1">
      <c r="A26" s="613" t="s">
        <v>194</v>
      </c>
      <c r="B26" s="613"/>
      <c r="C26" s="613"/>
      <c r="D26" s="246">
        <f>SUM(E26+F26+G26+H26+K26)</f>
        <v>9</v>
      </c>
      <c r="E26" s="247"/>
      <c r="F26" s="247"/>
      <c r="G26" s="247">
        <v>7</v>
      </c>
      <c r="H26" s="247">
        <f>SUM(I26:J26)</f>
        <v>0</v>
      </c>
      <c r="I26" s="247"/>
      <c r="J26" s="247"/>
      <c r="K26" s="247">
        <f>SUM(L26:M26)</f>
        <v>2</v>
      </c>
      <c r="L26" s="247"/>
      <c r="M26" s="247">
        <v>2</v>
      </c>
      <c r="N26" s="246">
        <f>SUM(O26:P26)</f>
        <v>1353</v>
      </c>
      <c r="O26" s="247">
        <v>1250</v>
      </c>
      <c r="P26" s="247">
        <v>103</v>
      </c>
    </row>
    <row r="27" spans="1:16" ht="16.5" customHeight="1">
      <c r="A27" s="614" t="s">
        <v>245</v>
      </c>
      <c r="B27" s="614"/>
      <c r="C27" s="614"/>
      <c r="D27" s="248">
        <f>SUM(E27+F27+G27+H27+K27)</f>
        <v>8</v>
      </c>
      <c r="E27" s="249"/>
      <c r="F27" s="249"/>
      <c r="G27" s="249">
        <v>1</v>
      </c>
      <c r="H27" s="249">
        <v>3</v>
      </c>
      <c r="I27" s="249"/>
      <c r="J27" s="249">
        <v>5</v>
      </c>
      <c r="K27" s="249">
        <f>SUM(L27:M27)</f>
        <v>4</v>
      </c>
      <c r="L27" s="249"/>
      <c r="M27" s="249">
        <v>4</v>
      </c>
      <c r="N27" s="248">
        <f>SUM(O27:P27)</f>
        <v>900</v>
      </c>
      <c r="O27" s="249"/>
      <c r="P27" s="249">
        <v>900</v>
      </c>
    </row>
    <row r="28" spans="1:16" ht="16.5" customHeight="1">
      <c r="A28" s="615" t="s">
        <v>171</v>
      </c>
      <c r="B28" s="615"/>
      <c r="C28" s="615"/>
      <c r="D28" s="250">
        <f>SUM(E28+F28+G28+H28+K28)</f>
        <v>15</v>
      </c>
      <c r="E28" s="251"/>
      <c r="F28" s="251"/>
      <c r="G28" s="251">
        <v>10</v>
      </c>
      <c r="H28" s="251">
        <f>SUM(I28:J28)</f>
        <v>1</v>
      </c>
      <c r="I28" s="251"/>
      <c r="J28" s="251">
        <v>1</v>
      </c>
      <c r="K28" s="251">
        <f>SUM(L28:M28)</f>
        <v>4</v>
      </c>
      <c r="L28" s="251"/>
      <c r="M28" s="251">
        <v>4</v>
      </c>
      <c r="N28" s="250">
        <f>SUM(O28:P28)</f>
        <v>1363</v>
      </c>
      <c r="O28" s="251">
        <v>1250</v>
      </c>
      <c r="P28" s="251">
        <v>113</v>
      </c>
    </row>
    <row r="29" spans="1:16" ht="16.5" customHeight="1">
      <c r="A29" s="605" t="s">
        <v>297</v>
      </c>
      <c r="B29" s="606"/>
      <c r="C29" s="607"/>
      <c r="D29" s="250">
        <f>SUM(E29+F29+G29+H29+K29)</f>
        <v>20</v>
      </c>
      <c r="E29" s="74"/>
      <c r="F29" s="74"/>
      <c r="G29" s="74"/>
      <c r="H29" s="251">
        <f>SUM(I29:J29)</f>
        <v>2</v>
      </c>
      <c r="I29" s="74">
        <v>1</v>
      </c>
      <c r="J29" s="74">
        <v>1</v>
      </c>
      <c r="K29" s="74">
        <f>SUM(L29:M29)</f>
        <v>18</v>
      </c>
      <c r="L29" s="74"/>
      <c r="M29" s="74">
        <v>18</v>
      </c>
      <c r="N29" s="252">
        <v>54</v>
      </c>
      <c r="O29" s="74">
        <v>2000</v>
      </c>
      <c r="P29" s="74">
        <v>11500</v>
      </c>
    </row>
    <row r="30" spans="1:16" ht="16.5" customHeight="1">
      <c r="A30" s="306" t="s">
        <v>141</v>
      </c>
      <c r="B30" s="595"/>
      <c r="C30" s="307"/>
      <c r="D30" s="77">
        <f>SUM(E30+F30+G30+H30+K30)</f>
        <v>5</v>
      </c>
      <c r="E30" s="39"/>
      <c r="F30" s="77"/>
      <c r="G30" s="39"/>
      <c r="H30" s="39">
        <f>SUM(I30:J30)</f>
        <v>1</v>
      </c>
      <c r="I30" s="39"/>
      <c r="J30" s="39">
        <v>1</v>
      </c>
      <c r="K30" s="39">
        <f>SUM(L30:M30)</f>
        <v>4</v>
      </c>
      <c r="L30" s="39"/>
      <c r="M30" s="39">
        <v>4</v>
      </c>
      <c r="N30" s="77">
        <f>SUM(O30:P30)</f>
        <v>5000</v>
      </c>
      <c r="O30" s="74">
        <v>1500</v>
      </c>
      <c r="P30" s="74">
        <v>3500</v>
      </c>
    </row>
    <row r="31" spans="1:16" ht="16.5" customHeight="1">
      <c r="A31" s="306" t="s">
        <v>97</v>
      </c>
      <c r="B31" s="595"/>
      <c r="C31" s="307"/>
      <c r="D31" s="77">
        <f>SUM(E31+F31+G31+H31+K31)</f>
        <v>50</v>
      </c>
      <c r="E31" s="39"/>
      <c r="F31" s="77">
        <v>1</v>
      </c>
      <c r="G31" s="39"/>
      <c r="H31" s="39">
        <f>SUM(I31:J31)</f>
        <v>21</v>
      </c>
      <c r="I31" s="39">
        <v>4</v>
      </c>
      <c r="J31" s="39">
        <v>17</v>
      </c>
      <c r="K31" s="39">
        <f>SUM(L31:M31)</f>
        <v>28</v>
      </c>
      <c r="L31" s="39">
        <v>1</v>
      </c>
      <c r="M31" s="39">
        <v>27</v>
      </c>
      <c r="N31" s="77">
        <f>SUM(O31:P31)</f>
        <v>12500</v>
      </c>
      <c r="O31" s="74">
        <v>1500</v>
      </c>
      <c r="P31" s="74">
        <v>11000</v>
      </c>
    </row>
    <row r="32" spans="1:16" ht="16.5" customHeight="1">
      <c r="A32" s="608" t="s">
        <v>569</v>
      </c>
      <c r="B32" s="598" t="s">
        <v>718</v>
      </c>
      <c r="C32" s="600"/>
      <c r="D32" s="77">
        <f>SUM(E32+F32+G32+H32+K32)</f>
        <v>9</v>
      </c>
      <c r="E32" s="39"/>
      <c r="F32" s="77"/>
      <c r="G32" s="39"/>
      <c r="H32" s="39">
        <f>SUM(I32:J32)</f>
        <v>9</v>
      </c>
      <c r="I32" s="39">
        <v>1</v>
      </c>
      <c r="J32" s="39">
        <v>8</v>
      </c>
      <c r="K32" s="39">
        <f>SUM(L32:M32)</f>
        <v>0</v>
      </c>
      <c r="L32" s="39"/>
      <c r="M32" s="39"/>
      <c r="N32" s="77">
        <f>SUM(O32:P32)</f>
        <v>54082</v>
      </c>
      <c r="O32" s="39">
        <v>5399</v>
      </c>
      <c r="P32" s="39">
        <v>48683</v>
      </c>
    </row>
    <row r="33" spans="1:16" ht="16.5" customHeight="1">
      <c r="A33" s="609"/>
      <c r="B33" s="593" t="s">
        <v>578</v>
      </c>
      <c r="C33" s="594"/>
      <c r="D33" s="77">
        <f>SUM(E33+F33+G33+H33+K33)</f>
        <v>8</v>
      </c>
      <c r="E33" s="39">
        <v>1</v>
      </c>
      <c r="F33" s="77"/>
      <c r="G33" s="39">
        <v>1</v>
      </c>
      <c r="H33" s="39">
        <f>SUM(I33:J33)</f>
        <v>6</v>
      </c>
      <c r="I33" s="39">
        <v>3</v>
      </c>
      <c r="J33" s="39">
        <v>3</v>
      </c>
      <c r="K33" s="39">
        <f>SUM(L33:M33)</f>
        <v>0</v>
      </c>
      <c r="L33" s="39"/>
      <c r="M33" s="39"/>
      <c r="N33" s="77">
        <f>SUM(O33:P33)</f>
        <v>9250</v>
      </c>
      <c r="O33" s="74">
        <v>500</v>
      </c>
      <c r="P33" s="74">
        <v>8750</v>
      </c>
    </row>
    <row r="34" spans="1:16" ht="16.5" customHeight="1">
      <c r="A34" s="609"/>
      <c r="B34" s="593" t="s">
        <v>577</v>
      </c>
      <c r="C34" s="594"/>
      <c r="D34" s="77">
        <f>SUM(E34+F34+G34+H34+K34)</f>
        <v>0</v>
      </c>
      <c r="E34" s="39"/>
      <c r="F34" s="77"/>
      <c r="G34" s="39"/>
      <c r="H34" s="39">
        <f>SUM(I34:J34)</f>
        <v>0</v>
      </c>
      <c r="I34" s="39"/>
      <c r="J34" s="39"/>
      <c r="K34" s="39">
        <f>SUM(L34:M34)</f>
        <v>0</v>
      </c>
      <c r="L34" s="39"/>
      <c r="M34" s="39"/>
      <c r="N34" s="77">
        <f>SUM(O34:P34)</f>
        <v>13000</v>
      </c>
      <c r="O34" s="74">
        <v>1500</v>
      </c>
      <c r="P34" s="74">
        <v>11500</v>
      </c>
    </row>
    <row r="35" spans="1:16" ht="16.5" customHeight="1">
      <c r="A35" s="609"/>
      <c r="B35" s="593" t="s">
        <v>572</v>
      </c>
      <c r="C35" s="594"/>
      <c r="D35" s="77">
        <f>SUM(E35+F35+G35+H35+K35)</f>
        <v>5</v>
      </c>
      <c r="E35" s="39"/>
      <c r="F35" s="77"/>
      <c r="G35" s="39"/>
      <c r="H35" s="39">
        <f>SUM(I35:J35)</f>
        <v>5</v>
      </c>
      <c r="I35" s="39">
        <v>2</v>
      </c>
      <c r="J35" s="39">
        <v>3</v>
      </c>
      <c r="K35" s="39">
        <f>SUM(L35:M35)</f>
        <v>0</v>
      </c>
      <c r="L35" s="39"/>
      <c r="M35" s="39"/>
      <c r="N35" s="77">
        <f>SUM(O35:P35)</f>
        <v>9240</v>
      </c>
      <c r="O35" s="74">
        <v>2800</v>
      </c>
      <c r="P35" s="74">
        <v>6440</v>
      </c>
    </row>
    <row r="36" spans="1:16" ht="16.5" customHeight="1">
      <c r="A36" s="609"/>
      <c r="B36" s="593" t="s">
        <v>570</v>
      </c>
      <c r="C36" s="594"/>
      <c r="D36" s="77">
        <f>SUM(E36+F36+G36+H36+K36)</f>
        <v>13</v>
      </c>
      <c r="E36" s="39">
        <v>1</v>
      </c>
      <c r="F36" s="77"/>
      <c r="G36" s="39"/>
      <c r="H36" s="39">
        <f>SUM(I36:J36)</f>
        <v>12</v>
      </c>
      <c r="I36" s="39">
        <v>1</v>
      </c>
      <c r="J36" s="39">
        <v>11</v>
      </c>
      <c r="K36" s="39"/>
      <c r="L36" s="39"/>
      <c r="M36" s="39"/>
      <c r="N36" s="77">
        <f>SUM(O36:P36)</f>
        <v>20160</v>
      </c>
      <c r="O36" s="74">
        <v>1120</v>
      </c>
      <c r="P36" s="74">
        <v>19040</v>
      </c>
    </row>
    <row r="37" spans="1:16" ht="16.5" customHeight="1">
      <c r="A37" s="609"/>
      <c r="B37" s="593" t="s">
        <v>576</v>
      </c>
      <c r="C37" s="594"/>
      <c r="D37" s="77">
        <f>SUM(E37+F37+G37+H37+K37)</f>
        <v>2</v>
      </c>
      <c r="E37" s="39"/>
      <c r="F37" s="77"/>
      <c r="G37" s="39"/>
      <c r="H37" s="39">
        <f>SUM(I37:J37)</f>
        <v>2</v>
      </c>
      <c r="I37" s="39"/>
      <c r="J37" s="39">
        <v>2</v>
      </c>
      <c r="K37" s="39">
        <f>SUM(L37:M37)</f>
        <v>0</v>
      </c>
      <c r="L37" s="39"/>
      <c r="M37" s="39"/>
      <c r="N37" s="77">
        <f>SUM(O37:P37)</f>
        <v>5400</v>
      </c>
      <c r="O37" s="74"/>
      <c r="P37" s="74">
        <v>5400</v>
      </c>
    </row>
    <row r="38" spans="1:16" ht="16.5" customHeight="1">
      <c r="A38" s="609"/>
      <c r="B38" s="593" t="s">
        <v>575</v>
      </c>
      <c r="C38" s="594"/>
      <c r="D38" s="77">
        <f>SUM(E38+F38+G38+H38+K38)</f>
        <v>9</v>
      </c>
      <c r="E38" s="39">
        <v>1</v>
      </c>
      <c r="F38" s="77"/>
      <c r="G38" s="39">
        <v>1</v>
      </c>
      <c r="H38" s="39">
        <f>SUM(I38:J38)</f>
        <v>7</v>
      </c>
      <c r="I38" s="39"/>
      <c r="J38" s="39">
        <v>7</v>
      </c>
      <c r="K38" s="39">
        <f>SUM(L38:M38)</f>
        <v>0</v>
      </c>
      <c r="L38" s="39"/>
      <c r="M38" s="39"/>
      <c r="N38" s="77">
        <f>SUM(O38:P38)</f>
        <v>10375</v>
      </c>
      <c r="O38" s="74">
        <v>7410</v>
      </c>
      <c r="P38" s="74">
        <v>2965</v>
      </c>
    </row>
    <row r="39" spans="1:16" ht="16.5" customHeight="1">
      <c r="A39" s="609"/>
      <c r="B39" s="583" t="s">
        <v>113</v>
      </c>
      <c r="C39" s="585"/>
      <c r="D39" s="77"/>
      <c r="E39" s="39"/>
      <c r="F39" s="77"/>
      <c r="G39" s="39"/>
      <c r="H39" s="39">
        <f>SUM(I39:J39)</f>
        <v>3</v>
      </c>
      <c r="I39" s="39">
        <v>1</v>
      </c>
      <c r="J39" s="39">
        <v>2</v>
      </c>
      <c r="K39" s="39"/>
      <c r="L39" s="39"/>
      <c r="M39" s="39"/>
      <c r="N39" s="77">
        <f>SUM(O39:P39)</f>
        <v>5600</v>
      </c>
      <c r="O39" s="74"/>
      <c r="P39" s="74">
        <v>5600</v>
      </c>
    </row>
    <row r="40" spans="1:16" ht="16.5" customHeight="1">
      <c r="A40" s="609"/>
      <c r="B40" s="593" t="s">
        <v>567</v>
      </c>
      <c r="C40" s="594"/>
      <c r="D40" s="77">
        <f>SUM(E40+F40+G40+H40+K40)</f>
        <v>6</v>
      </c>
      <c r="E40" s="39">
        <v>1</v>
      </c>
      <c r="F40" s="77"/>
      <c r="G40" s="39">
        <v>1</v>
      </c>
      <c r="H40" s="39">
        <f>SUM(I40:J40)</f>
        <v>4</v>
      </c>
      <c r="I40" s="39"/>
      <c r="J40" s="39">
        <v>4</v>
      </c>
      <c r="K40" s="39">
        <f>SUM(L40:M40)</f>
        <v>0</v>
      </c>
      <c r="L40" s="39"/>
      <c r="M40" s="39"/>
      <c r="N40" s="77">
        <f>SUM(O40:P40)</f>
        <v>2808</v>
      </c>
      <c r="O40" s="74">
        <v>1560</v>
      </c>
      <c r="P40" s="74">
        <v>1248</v>
      </c>
    </row>
    <row r="41" spans="1:16" ht="16.5" customHeight="1">
      <c r="A41" s="609"/>
      <c r="B41" s="593" t="s">
        <v>566</v>
      </c>
      <c r="C41" s="594"/>
      <c r="D41" s="77">
        <f>SUM(E41+F41+G41+H41+K41)</f>
        <v>11</v>
      </c>
      <c r="E41" s="39">
        <v>1</v>
      </c>
      <c r="F41" s="77"/>
      <c r="G41" s="39">
        <v>1</v>
      </c>
      <c r="H41" s="39">
        <f>SUM(I41:J41)</f>
        <v>9</v>
      </c>
      <c r="I41" s="39"/>
      <c r="J41" s="39">
        <v>9</v>
      </c>
      <c r="K41" s="39">
        <f>SUM(L41:M41)</f>
        <v>0</v>
      </c>
      <c r="L41" s="39"/>
      <c r="M41" s="39"/>
      <c r="N41" s="77">
        <f>SUM(O41:P41)</f>
        <v>17360</v>
      </c>
      <c r="O41" s="74">
        <v>2800</v>
      </c>
      <c r="P41" s="74">
        <v>14560</v>
      </c>
    </row>
    <row r="42" spans="1:16" ht="16.5" customHeight="1">
      <c r="A42" s="609"/>
      <c r="B42" s="593" t="s">
        <v>573</v>
      </c>
      <c r="C42" s="594"/>
      <c r="D42" s="77">
        <f>SUM(E42+F42+G42+H42+K42)</f>
        <v>2</v>
      </c>
      <c r="E42" s="39"/>
      <c r="F42" s="77"/>
      <c r="G42" s="39"/>
      <c r="H42" s="39">
        <f>SUM(I42:J42)</f>
        <v>2</v>
      </c>
      <c r="I42" s="39"/>
      <c r="J42" s="39">
        <v>2</v>
      </c>
      <c r="K42" s="39">
        <f>SUM(L42:M42)</f>
        <v>0</v>
      </c>
      <c r="L42" s="39"/>
      <c r="M42" s="39"/>
      <c r="N42" s="77">
        <f>SUM(O42:P42)</f>
        <v>2380</v>
      </c>
      <c r="O42" s="39">
        <v>140</v>
      </c>
      <c r="P42" s="39">
        <v>2240</v>
      </c>
    </row>
    <row r="43" spans="1:16" ht="16.5" customHeight="1">
      <c r="A43" s="609"/>
      <c r="B43" s="593" t="s">
        <v>562</v>
      </c>
      <c r="C43" s="594"/>
      <c r="D43" s="77">
        <f>SUM(E43+F43+G43+H43+K43)</f>
        <v>0</v>
      </c>
      <c r="E43" s="39"/>
      <c r="F43" s="77"/>
      <c r="G43" s="39"/>
      <c r="H43" s="39">
        <f>SUM(I43:J43)</f>
        <v>0</v>
      </c>
      <c r="I43" s="39"/>
      <c r="J43" s="39"/>
      <c r="K43" s="39">
        <f>SUM(L43:M43)</f>
        <v>0</v>
      </c>
      <c r="L43" s="39"/>
      <c r="M43" s="39"/>
      <c r="N43" s="77">
        <f>SUM(O43:P43)</f>
        <v>12000</v>
      </c>
      <c r="O43" s="39">
        <v>3000</v>
      </c>
      <c r="P43" s="39">
        <v>9000</v>
      </c>
    </row>
    <row r="44" spans="1:16" ht="16.5" customHeight="1">
      <c r="A44" s="609"/>
      <c r="B44" s="593" t="s">
        <v>563</v>
      </c>
      <c r="C44" s="594"/>
      <c r="D44" s="77">
        <f>SUM(E44+F44+G44+H44+K44)</f>
        <v>0</v>
      </c>
      <c r="E44" s="39"/>
      <c r="F44" s="77"/>
      <c r="G44" s="39"/>
      <c r="H44" s="39">
        <f>SUM(I44:J44)</f>
        <v>0</v>
      </c>
      <c r="I44" s="39">
        <v>0</v>
      </c>
      <c r="J44" s="39">
        <v>0</v>
      </c>
      <c r="K44" s="39">
        <f>SUM(L44:M44)</f>
        <v>0</v>
      </c>
      <c r="L44" s="39"/>
      <c r="M44" s="39"/>
      <c r="N44" s="77">
        <f>SUM(O44:P44)</f>
        <v>17360</v>
      </c>
      <c r="O44" s="39">
        <v>1960</v>
      </c>
      <c r="P44" s="39">
        <v>15400</v>
      </c>
    </row>
    <row r="45" spans="1:16" ht="16.5" customHeight="1">
      <c r="A45" s="610"/>
      <c r="B45" s="593" t="s">
        <v>559</v>
      </c>
      <c r="C45" s="594"/>
      <c r="D45" s="77">
        <f>SUM(E45+F45+G45+H45+K45)</f>
        <v>12</v>
      </c>
      <c r="E45" s="39">
        <v>1</v>
      </c>
      <c r="F45" s="77">
        <v>1</v>
      </c>
      <c r="G45" s="39">
        <v>2</v>
      </c>
      <c r="H45" s="39">
        <f>SUM(I45:J45)</f>
        <v>8</v>
      </c>
      <c r="I45" s="39"/>
      <c r="J45" s="39">
        <v>8</v>
      </c>
      <c r="K45" s="39">
        <f>SUM(L45:M45)</f>
        <v>0</v>
      </c>
      <c r="L45" s="39"/>
      <c r="M45" s="39"/>
      <c r="N45" s="77">
        <f>SUM(O45:P45)</f>
        <v>11200</v>
      </c>
      <c r="O45" s="39">
        <v>1960</v>
      </c>
      <c r="P45" s="39">
        <v>9240</v>
      </c>
    </row>
    <row r="46" spans="1:16" ht="16.5" customHeight="1">
      <c r="A46" s="583" t="s">
        <v>88</v>
      </c>
      <c r="B46" s="584"/>
      <c r="C46" s="585"/>
      <c r="D46" s="77">
        <f>SUM(D21:D45)</f>
        <v>205</v>
      </c>
      <c r="E46" s="77">
        <f>SUM(E21:E45)</f>
        <v>6</v>
      </c>
      <c r="F46" s="77">
        <f>SUM(F21:F45)</f>
        <v>2</v>
      </c>
      <c r="G46" s="77">
        <f>SUM(G21:G45)</f>
        <v>35</v>
      </c>
      <c r="H46" s="77">
        <f>SUM(H21:H45)</f>
        <v>102</v>
      </c>
      <c r="I46" s="77">
        <f>SUM(I21:I45)</f>
        <v>13</v>
      </c>
      <c r="J46" s="77">
        <f>SUM(J21:J45)</f>
        <v>91</v>
      </c>
      <c r="K46" s="77">
        <f>SUM(K21:K45)</f>
        <v>63</v>
      </c>
      <c r="L46" s="77">
        <f>SUM(L21:L45)</f>
        <v>1</v>
      </c>
      <c r="M46" s="77">
        <f>SUM(M21:M45)</f>
        <v>61</v>
      </c>
      <c r="N46" s="77">
        <f>SUM(N19:N45)</f>
        <v>229560</v>
      </c>
      <c r="O46" s="77">
        <f>SUM(O21:O45)</f>
        <v>37649</v>
      </c>
      <c r="P46" s="77">
        <f>SUM(P21:P45)</f>
        <v>203857</v>
      </c>
    </row>
    <row r="47" spans="1:16" ht="15.75" customHeight="1">
      <c r="A47" s="166"/>
      <c r="B47" s="166"/>
      <c r="C47" s="166"/>
      <c r="D47" s="168"/>
      <c r="E47" s="168"/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168"/>
    </row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spans="1:16" ht="11.25" customHeight="1">
      <c r="A58" s="253"/>
      <c r="B58" s="253"/>
      <c r="C58" s="253"/>
      <c r="D58" s="253"/>
      <c r="E58" s="253"/>
      <c r="F58" s="253"/>
      <c r="G58" s="253"/>
      <c r="H58" s="253"/>
      <c r="I58" s="253"/>
      <c r="J58" s="253"/>
      <c r="K58" s="253"/>
      <c r="L58" s="253"/>
      <c r="M58" s="253"/>
      <c r="N58" s="253"/>
      <c r="O58" s="253"/>
      <c r="P58" s="253"/>
    </row>
  </sheetData>
  <mergeCells count="66">
    <mergeCell ref="A1:P1"/>
    <mergeCell ref="A4:C4"/>
    <mergeCell ref="A5:C5"/>
    <mergeCell ref="A6:C6"/>
    <mergeCell ref="B2:C2"/>
    <mergeCell ref="N2:P2"/>
    <mergeCell ref="D2:M2"/>
    <mergeCell ref="P3:P4"/>
    <mergeCell ref="O3:O4"/>
    <mergeCell ref="H3:J3"/>
    <mergeCell ref="D3:D4"/>
    <mergeCell ref="K3:M3"/>
    <mergeCell ref="N3:N4"/>
    <mergeCell ref="E3:G3"/>
    <mergeCell ref="B3:C3"/>
    <mergeCell ref="P10:P11"/>
    <mergeCell ref="N10:N11"/>
    <mergeCell ref="D10:D11"/>
    <mergeCell ref="O10:O11"/>
    <mergeCell ref="H10:J10"/>
    <mergeCell ref="E10:G10"/>
    <mergeCell ref="K10:M10"/>
    <mergeCell ref="A8:P8"/>
    <mergeCell ref="D9:M9"/>
    <mergeCell ref="N9:P9"/>
    <mergeCell ref="E17:G17"/>
    <mergeCell ref="B40:C40"/>
    <mergeCell ref="A30:C30"/>
    <mergeCell ref="A22:C22"/>
    <mergeCell ref="A21:C21"/>
    <mergeCell ref="A13:C13"/>
    <mergeCell ref="A12:C12"/>
    <mergeCell ref="A15:P15"/>
    <mergeCell ref="D16:M16"/>
    <mergeCell ref="B36:C36"/>
    <mergeCell ref="A19:C19"/>
    <mergeCell ref="P17:P18"/>
    <mergeCell ref="N16:P16"/>
    <mergeCell ref="B44:C44"/>
    <mergeCell ref="A23:C23"/>
    <mergeCell ref="B34:C34"/>
    <mergeCell ref="A24:C24"/>
    <mergeCell ref="A31:C31"/>
    <mergeCell ref="B37:C37"/>
    <mergeCell ref="A29:C29"/>
    <mergeCell ref="A32:A45"/>
    <mergeCell ref="B43:C43"/>
    <mergeCell ref="B42:C42"/>
    <mergeCell ref="B35:C35"/>
    <mergeCell ref="B38:C38"/>
    <mergeCell ref="A46:C46"/>
    <mergeCell ref="O17:O18"/>
    <mergeCell ref="H17:J17"/>
    <mergeCell ref="B33:C33"/>
    <mergeCell ref="A25:C25"/>
    <mergeCell ref="A26:C26"/>
    <mergeCell ref="A27:C27"/>
    <mergeCell ref="A28:C28"/>
    <mergeCell ref="B41:C41"/>
    <mergeCell ref="B39:C39"/>
    <mergeCell ref="B32:C32"/>
    <mergeCell ref="A20:C20"/>
    <mergeCell ref="D17:D18"/>
    <mergeCell ref="N17:N18"/>
    <mergeCell ref="B45:C45"/>
    <mergeCell ref="K17:M17"/>
  </mergeCells>
  <printOptions horizontalCentered="1"/>
  <pageMargins left="0.590416669845581" right="0.590416669845581" top="0.511388897895813" bottom="0.511388897895813" header="0" footer="0.1966666728258133"/>
  <pageSetup horizontalDpi="600" verticalDpi="600" orientation="portrait" paperSize="9" copies="1"/>
  <headerFooter>
    <oddFooter>&amp;L&amp;"새굴림,Italic"&amp;9 2015년 마산교구 통계&amp;R&amp;"돋움체,Italic"&amp;9 2015년 마산교구 통계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V45"/>
  <sheetViews>
    <sheetView workbookViewId="0" topLeftCell="A1">
      <selection activeCell="R9" sqref="R9"/>
    </sheetView>
  </sheetViews>
  <sheetFormatPr defaultColWidth="8.88671875" defaultRowHeight="13.5"/>
  <cols>
    <col min="1" max="1" width="3.88671875" style="155" customWidth="1"/>
    <col min="2" max="2" width="6.99609375" style="155" customWidth="1"/>
    <col min="3" max="3" width="4.3359375" style="155" customWidth="1"/>
    <col min="4" max="4" width="3.99609375" style="155" customWidth="1"/>
    <col min="5" max="13" width="4.10546875" style="155" customWidth="1"/>
    <col min="14" max="16" width="7.4453125" style="155" customWidth="1"/>
    <col min="17" max="16384" width="8.88671875" style="155" customWidth="1"/>
  </cols>
  <sheetData>
    <row r="1" spans="1:16" ht="18.75" customHeight="1">
      <c r="A1" s="575" t="s">
        <v>25</v>
      </c>
      <c r="B1" s="575"/>
      <c r="C1" s="575"/>
      <c r="D1" s="575"/>
      <c r="E1" s="575"/>
      <c r="F1" s="575"/>
      <c r="G1" s="575"/>
      <c r="H1" s="575"/>
      <c r="I1" s="575"/>
      <c r="J1" s="575"/>
      <c r="K1" s="575"/>
      <c r="L1" s="575"/>
      <c r="M1" s="575"/>
      <c r="N1" s="575"/>
      <c r="O1" s="575"/>
      <c r="P1" s="575"/>
    </row>
    <row r="2" spans="1:16" ht="16.5" customHeight="1">
      <c r="A2" s="156"/>
      <c r="B2" s="169"/>
      <c r="C2" s="243" t="s">
        <v>648</v>
      </c>
      <c r="D2" s="490" t="s">
        <v>147</v>
      </c>
      <c r="E2" s="491"/>
      <c r="F2" s="491"/>
      <c r="G2" s="491"/>
      <c r="H2" s="491"/>
      <c r="I2" s="491"/>
      <c r="J2" s="491"/>
      <c r="K2" s="491"/>
      <c r="L2" s="491"/>
      <c r="M2" s="492"/>
      <c r="N2" s="490" t="s">
        <v>175</v>
      </c>
      <c r="O2" s="491"/>
      <c r="P2" s="492"/>
    </row>
    <row r="3" spans="1:16" ht="16.5" customHeight="1">
      <c r="A3" s="158"/>
      <c r="B3" s="166"/>
      <c r="C3" s="159"/>
      <c r="D3" s="494" t="s">
        <v>335</v>
      </c>
      <c r="E3" s="490" t="s">
        <v>666</v>
      </c>
      <c r="F3" s="491"/>
      <c r="G3" s="492"/>
      <c r="H3" s="490" t="s">
        <v>688</v>
      </c>
      <c r="I3" s="491"/>
      <c r="J3" s="492"/>
      <c r="K3" s="490" t="s">
        <v>685</v>
      </c>
      <c r="L3" s="491"/>
      <c r="M3" s="492"/>
      <c r="N3" s="494" t="s">
        <v>664</v>
      </c>
      <c r="O3" s="494" t="s">
        <v>316</v>
      </c>
      <c r="P3" s="494" t="s">
        <v>427</v>
      </c>
    </row>
    <row r="4" spans="1:16" ht="16.5" customHeight="1">
      <c r="A4" s="228" t="s">
        <v>462</v>
      </c>
      <c r="B4" s="170"/>
      <c r="C4" s="161"/>
      <c r="D4" s="496"/>
      <c r="E4" s="162" t="s">
        <v>420</v>
      </c>
      <c r="F4" s="162" t="s">
        <v>417</v>
      </c>
      <c r="G4" s="162" t="s">
        <v>433</v>
      </c>
      <c r="H4" s="162" t="s">
        <v>408</v>
      </c>
      <c r="I4" s="162" t="s">
        <v>316</v>
      </c>
      <c r="J4" s="162" t="s">
        <v>427</v>
      </c>
      <c r="K4" s="162" t="s">
        <v>408</v>
      </c>
      <c r="L4" s="162" t="s">
        <v>316</v>
      </c>
      <c r="M4" s="162" t="s">
        <v>427</v>
      </c>
      <c r="N4" s="496"/>
      <c r="O4" s="496"/>
      <c r="P4" s="496"/>
    </row>
    <row r="5" spans="1:16" ht="16.5" customHeight="1">
      <c r="A5" s="616" t="s">
        <v>602</v>
      </c>
      <c r="B5" s="617"/>
      <c r="C5" s="618"/>
      <c r="D5" s="77">
        <f>SUM(E5+F5+G5+H5+K5)</f>
        <v>1</v>
      </c>
      <c r="E5" s="162"/>
      <c r="F5" s="162"/>
      <c r="G5" s="162"/>
      <c r="H5" s="39">
        <f>SUM(I5:J5)</f>
        <v>1</v>
      </c>
      <c r="I5" s="162"/>
      <c r="J5" s="162">
        <v>1</v>
      </c>
      <c r="K5" s="162"/>
      <c r="L5" s="162"/>
      <c r="M5" s="162"/>
      <c r="N5" s="77">
        <f>SUM(O5:P5)</f>
        <v>5000</v>
      </c>
      <c r="O5" s="74">
        <v>2250</v>
      </c>
      <c r="P5" s="74">
        <v>2750</v>
      </c>
    </row>
    <row r="6" spans="1:16" ht="16.5" customHeight="1">
      <c r="A6" s="616" t="s">
        <v>646</v>
      </c>
      <c r="B6" s="617"/>
      <c r="C6" s="618"/>
      <c r="D6" s="77">
        <f>SUM(E6+F6+G6+H6+K6)</f>
        <v>1</v>
      </c>
      <c r="E6" s="162"/>
      <c r="F6" s="162"/>
      <c r="G6" s="162"/>
      <c r="H6" s="39">
        <f>SUM(I6:J6)</f>
        <v>1</v>
      </c>
      <c r="I6" s="162"/>
      <c r="J6" s="162">
        <v>1</v>
      </c>
      <c r="K6" s="39">
        <f>SUM(L6:M6)</f>
        <v>0</v>
      </c>
      <c r="L6" s="162"/>
      <c r="M6" s="162"/>
      <c r="N6" s="77">
        <f>SUM(O6:P6)</f>
        <v>2750</v>
      </c>
      <c r="O6" s="74">
        <v>1250</v>
      </c>
      <c r="P6" s="74">
        <v>1500</v>
      </c>
    </row>
    <row r="7" spans="1:16" ht="16.5" customHeight="1">
      <c r="A7" s="593" t="s">
        <v>656</v>
      </c>
      <c r="B7" s="612"/>
      <c r="C7" s="594"/>
      <c r="D7" s="77">
        <f>SUM(E7+F7+G7+H7+K7)</f>
        <v>2</v>
      </c>
      <c r="E7" s="39"/>
      <c r="F7" s="39"/>
      <c r="G7" s="39"/>
      <c r="H7" s="39">
        <f>SUM(I7:J7)</f>
        <v>2</v>
      </c>
      <c r="I7" s="39"/>
      <c r="J7" s="39">
        <v>2</v>
      </c>
      <c r="K7" s="39">
        <f>SUM(L7:M7)</f>
        <v>0</v>
      </c>
      <c r="L7" s="39"/>
      <c r="M7" s="39"/>
      <c r="N7" s="77">
        <f>SUM(O7:P7)</f>
        <v>4221</v>
      </c>
      <c r="O7" s="74">
        <v>1907</v>
      </c>
      <c r="P7" s="74">
        <v>2314</v>
      </c>
    </row>
    <row r="8" spans="1:16" ht="16.5" customHeight="1">
      <c r="A8" s="593" t="s">
        <v>661</v>
      </c>
      <c r="B8" s="612"/>
      <c r="C8" s="594"/>
      <c r="D8" s="77">
        <f>SUM(E8+F8+G8+H8+K8)</f>
        <v>2</v>
      </c>
      <c r="E8" s="39"/>
      <c r="F8" s="39"/>
      <c r="G8" s="39"/>
      <c r="H8" s="39">
        <f>SUM(I8:J8)</f>
        <v>2</v>
      </c>
      <c r="I8" s="39"/>
      <c r="J8" s="39">
        <v>2</v>
      </c>
      <c r="K8" s="39">
        <f>SUM(L8:M8)</f>
        <v>0</v>
      </c>
      <c r="L8" s="39"/>
      <c r="M8" s="39"/>
      <c r="N8" s="77">
        <f>SUM(O8:P8)</f>
        <v>7300</v>
      </c>
      <c r="O8" s="74">
        <v>2800</v>
      </c>
      <c r="P8" s="74">
        <v>4500</v>
      </c>
    </row>
    <row r="9" spans="1:16" ht="16.5" customHeight="1">
      <c r="A9" s="593" t="s">
        <v>668</v>
      </c>
      <c r="B9" s="612"/>
      <c r="C9" s="594"/>
      <c r="D9" s="77">
        <f>SUM(E9+F9+G9+H9+K9)</f>
        <v>4</v>
      </c>
      <c r="E9" s="39"/>
      <c r="F9" s="39"/>
      <c r="G9" s="39">
        <v>1</v>
      </c>
      <c r="H9" s="39">
        <f>SUM(I9:J9)</f>
        <v>2</v>
      </c>
      <c r="I9" s="39"/>
      <c r="J9" s="39">
        <v>2</v>
      </c>
      <c r="K9" s="39">
        <f>SUM(L9:M9)</f>
        <v>1</v>
      </c>
      <c r="L9" s="39"/>
      <c r="M9" s="39">
        <v>1</v>
      </c>
      <c r="N9" s="77">
        <f>SUM(O9:P9)</f>
        <v>15300</v>
      </c>
      <c r="O9" s="74">
        <v>9600</v>
      </c>
      <c r="P9" s="74">
        <v>5700</v>
      </c>
    </row>
    <row r="10" spans="1:16" ht="16.5" customHeight="1">
      <c r="A10" s="583" t="s">
        <v>88</v>
      </c>
      <c r="B10" s="584"/>
      <c r="C10" s="585"/>
      <c r="D10" s="77">
        <f>SUM(D7:D9)</f>
        <v>8</v>
      </c>
      <c r="E10" s="77">
        <f>SUM(E7:E9)</f>
        <v>0</v>
      </c>
      <c r="F10" s="77">
        <f>SUM(F7:F9)</f>
        <v>0</v>
      </c>
      <c r="G10" s="77">
        <f>SUM(G7:G9)</f>
        <v>1</v>
      </c>
      <c r="H10" s="77">
        <f>SUM(H7:H9)</f>
        <v>6</v>
      </c>
      <c r="I10" s="77">
        <f>SUM(I7:I9)</f>
        <v>0</v>
      </c>
      <c r="J10" s="77">
        <f>SUM(J7:J9)</f>
        <v>6</v>
      </c>
      <c r="K10" s="77">
        <f>SUM(K7:K9)</f>
        <v>1</v>
      </c>
      <c r="L10" s="77">
        <f>SUM(L7:L9)</f>
        <v>0</v>
      </c>
      <c r="M10" s="77">
        <f>SUM(M7:M9)</f>
        <v>1</v>
      </c>
      <c r="N10" s="77">
        <f>SUM(O10:P10)</f>
        <v>26821</v>
      </c>
      <c r="O10" s="77">
        <f>SUM(O7:O9)</f>
        <v>14307</v>
      </c>
      <c r="P10" s="77">
        <f>SUM(P7:P9)</f>
        <v>12514</v>
      </c>
    </row>
    <row r="11" spans="1:16" ht="19.5" customHeight="1">
      <c r="A11" s="221"/>
      <c r="B11" s="221"/>
      <c r="C11" s="221"/>
      <c r="D11" s="240"/>
      <c r="E11" s="240"/>
      <c r="F11" s="240"/>
      <c r="G11" s="240"/>
      <c r="H11" s="240"/>
      <c r="I11" s="240"/>
      <c r="J11" s="240"/>
      <c r="K11" s="240"/>
      <c r="L11" s="240"/>
      <c r="M11" s="240"/>
      <c r="N11" s="240"/>
      <c r="O11" s="240"/>
      <c r="P11" s="240"/>
    </row>
    <row r="12" spans="1:16" ht="24" customHeight="1">
      <c r="A12" s="575" t="s">
        <v>20</v>
      </c>
      <c r="B12" s="575"/>
      <c r="C12" s="575"/>
      <c r="D12" s="575"/>
      <c r="E12" s="575"/>
      <c r="F12" s="575"/>
      <c r="G12" s="575"/>
      <c r="H12" s="575"/>
      <c r="I12" s="575"/>
      <c r="J12" s="575"/>
      <c r="K12" s="575"/>
      <c r="L12" s="575"/>
      <c r="M12" s="575"/>
      <c r="N12" s="575"/>
      <c r="O12" s="575"/>
      <c r="P12" s="575"/>
    </row>
    <row r="13" spans="1:16" ht="16.5" customHeight="1">
      <c r="A13" s="156"/>
      <c r="B13" s="169"/>
      <c r="C13" s="243" t="s">
        <v>648</v>
      </c>
      <c r="D13" s="490" t="s">
        <v>147</v>
      </c>
      <c r="E13" s="491"/>
      <c r="F13" s="491"/>
      <c r="G13" s="491"/>
      <c r="H13" s="491"/>
      <c r="I13" s="491"/>
      <c r="J13" s="491"/>
      <c r="K13" s="491"/>
      <c r="L13" s="491"/>
      <c r="M13" s="492"/>
      <c r="N13" s="490" t="s">
        <v>175</v>
      </c>
      <c r="O13" s="491"/>
      <c r="P13" s="492"/>
    </row>
    <row r="14" spans="1:16" ht="16.5" customHeight="1">
      <c r="A14" s="158"/>
      <c r="B14" s="166"/>
      <c r="C14" s="159"/>
      <c r="D14" s="494" t="s">
        <v>335</v>
      </c>
      <c r="E14" s="490" t="s">
        <v>666</v>
      </c>
      <c r="F14" s="491"/>
      <c r="G14" s="492"/>
      <c r="H14" s="490" t="s">
        <v>688</v>
      </c>
      <c r="I14" s="491"/>
      <c r="J14" s="492"/>
      <c r="K14" s="490" t="s">
        <v>685</v>
      </c>
      <c r="L14" s="491"/>
      <c r="M14" s="492"/>
      <c r="N14" s="494" t="s">
        <v>664</v>
      </c>
      <c r="O14" s="494" t="s">
        <v>316</v>
      </c>
      <c r="P14" s="494" t="s">
        <v>427</v>
      </c>
    </row>
    <row r="15" spans="1:16" ht="16.5" customHeight="1">
      <c r="A15" s="228" t="s">
        <v>462</v>
      </c>
      <c r="B15" s="170"/>
      <c r="C15" s="161"/>
      <c r="D15" s="496"/>
      <c r="E15" s="162" t="s">
        <v>420</v>
      </c>
      <c r="F15" s="162" t="s">
        <v>417</v>
      </c>
      <c r="G15" s="162" t="s">
        <v>433</v>
      </c>
      <c r="H15" s="162" t="s">
        <v>408</v>
      </c>
      <c r="I15" s="162" t="s">
        <v>316</v>
      </c>
      <c r="J15" s="162" t="s">
        <v>427</v>
      </c>
      <c r="K15" s="162" t="s">
        <v>408</v>
      </c>
      <c r="L15" s="162" t="s">
        <v>316</v>
      </c>
      <c r="M15" s="162" t="s">
        <v>427</v>
      </c>
      <c r="N15" s="496"/>
      <c r="O15" s="496"/>
      <c r="P15" s="496"/>
    </row>
    <row r="16" spans="1:16" ht="16.5" customHeight="1">
      <c r="A16" s="639" t="s">
        <v>196</v>
      </c>
      <c r="B16" s="640"/>
      <c r="C16" s="641"/>
      <c r="D16" s="77">
        <f>SUM(E16+F16+G16+H16+K16)</f>
        <v>53</v>
      </c>
      <c r="E16" s="39"/>
      <c r="F16" s="39"/>
      <c r="G16" s="39">
        <v>3</v>
      </c>
      <c r="H16" s="39">
        <f>SUM(I16:J16)</f>
        <v>20</v>
      </c>
      <c r="I16" s="39">
        <v>7</v>
      </c>
      <c r="J16" s="39">
        <v>13</v>
      </c>
      <c r="K16" s="39">
        <f>SUM(L16:M16)</f>
        <v>30</v>
      </c>
      <c r="L16" s="39">
        <v>10</v>
      </c>
      <c r="M16" s="39">
        <v>20</v>
      </c>
      <c r="N16" s="77">
        <f>SUM(O16:P16)</f>
        <v>509338</v>
      </c>
      <c r="O16" s="74">
        <v>250000</v>
      </c>
      <c r="P16" s="74">
        <v>259338</v>
      </c>
    </row>
    <row r="17" spans="1:16" ht="16.5" customHeight="1">
      <c r="A17" s="483" t="s">
        <v>80</v>
      </c>
      <c r="B17" s="484"/>
      <c r="C17" s="485"/>
      <c r="D17" s="77">
        <f>SUM(E17+F17+G17+H17+K17)</f>
        <v>35</v>
      </c>
      <c r="E17" s="39">
        <v>1</v>
      </c>
      <c r="F17" s="39"/>
      <c r="G17" s="39"/>
      <c r="H17" s="39">
        <f>SUM(I17:J17)</f>
        <v>14</v>
      </c>
      <c r="I17" s="39">
        <v>6</v>
      </c>
      <c r="J17" s="39">
        <v>8</v>
      </c>
      <c r="K17" s="39">
        <f>SUM(L17:M17)</f>
        <v>20</v>
      </c>
      <c r="L17" s="39">
        <v>8</v>
      </c>
      <c r="M17" s="39">
        <v>12</v>
      </c>
      <c r="N17" s="77">
        <f>SUM(O17:P17)</f>
        <v>1120000</v>
      </c>
      <c r="O17" s="74">
        <v>431800</v>
      </c>
      <c r="P17" s="74">
        <v>688200</v>
      </c>
    </row>
    <row r="18" spans="1:16" ht="16.5" customHeight="1">
      <c r="A18" s="631" t="s">
        <v>108</v>
      </c>
      <c r="B18" s="632"/>
      <c r="C18" s="633"/>
      <c r="D18" s="77">
        <f>SUM(E18+F18+G18+H18+K18)</f>
        <v>19</v>
      </c>
      <c r="E18" s="39">
        <v>1</v>
      </c>
      <c r="F18" s="39"/>
      <c r="G18" s="39"/>
      <c r="H18" s="39">
        <f>SUM(I18:J18)</f>
        <v>8</v>
      </c>
      <c r="I18" s="39">
        <v>1</v>
      </c>
      <c r="J18" s="39">
        <v>7</v>
      </c>
      <c r="K18" s="39">
        <f>SUM(L18:M18)</f>
        <v>10</v>
      </c>
      <c r="L18" s="39">
        <v>2</v>
      </c>
      <c r="M18" s="39">
        <v>8</v>
      </c>
      <c r="N18" s="77">
        <f>SUM(O18:P18)</f>
        <v>34000</v>
      </c>
      <c r="O18" s="74">
        <v>15000</v>
      </c>
      <c r="P18" s="74">
        <v>19000</v>
      </c>
    </row>
    <row r="19" spans="1:16" ht="16.5" customHeight="1">
      <c r="A19" s="628" t="s">
        <v>189</v>
      </c>
      <c r="B19" s="629"/>
      <c r="C19" s="630"/>
      <c r="D19" s="77">
        <f>SUM(E19+F19+G19+H19+K19)</f>
        <v>3</v>
      </c>
      <c r="E19" s="39"/>
      <c r="F19" s="39"/>
      <c r="G19" s="39"/>
      <c r="H19" s="39">
        <f>SUM(I19:J19)</f>
        <v>0</v>
      </c>
      <c r="I19" s="39"/>
      <c r="J19" s="39"/>
      <c r="K19" s="39">
        <f>SUM(L19:M19)</f>
        <v>3</v>
      </c>
      <c r="L19" s="39">
        <v>1</v>
      </c>
      <c r="M19" s="39">
        <v>2</v>
      </c>
      <c r="N19" s="77">
        <f>SUM(O19:P19)</f>
        <v>12</v>
      </c>
      <c r="O19" s="74">
        <v>7</v>
      </c>
      <c r="P19" s="74">
        <v>5</v>
      </c>
    </row>
    <row r="20" spans="1:16" ht="16.5" customHeight="1">
      <c r="A20" s="622" t="s">
        <v>107</v>
      </c>
      <c r="B20" s="623"/>
      <c r="C20" s="624"/>
      <c r="D20" s="77">
        <f>SUM(E20+F20+G20+H20+K20)</f>
        <v>6</v>
      </c>
      <c r="E20" s="39"/>
      <c r="F20" s="39"/>
      <c r="G20" s="39"/>
      <c r="H20" s="39">
        <f>SUM(I20:J20)</f>
        <v>4</v>
      </c>
      <c r="I20" s="39">
        <v>2</v>
      </c>
      <c r="J20" s="39">
        <v>2</v>
      </c>
      <c r="K20" s="39">
        <f>SUM(L20:M20)</f>
        <v>2</v>
      </c>
      <c r="L20" s="39">
        <v>1</v>
      </c>
      <c r="M20" s="39">
        <v>1</v>
      </c>
      <c r="N20" s="77">
        <f>SUM(O20:P20)</f>
        <v>35</v>
      </c>
      <c r="O20" s="74">
        <v>21</v>
      </c>
      <c r="P20" s="74">
        <v>14</v>
      </c>
    </row>
    <row r="21" spans="1:16" ht="16.5" customHeight="1">
      <c r="A21" s="622" t="s">
        <v>550</v>
      </c>
      <c r="B21" s="623"/>
      <c r="C21" s="624"/>
      <c r="D21" s="77">
        <f>SUM(E21+F21+G21+H21+K21)</f>
        <v>6</v>
      </c>
      <c r="E21" s="39">
        <v>1</v>
      </c>
      <c r="F21" s="39"/>
      <c r="G21" s="39"/>
      <c r="H21" s="39">
        <f>SUM(I21:J21)</f>
        <v>2</v>
      </c>
      <c r="I21" s="39">
        <v>1</v>
      </c>
      <c r="J21" s="39">
        <v>1</v>
      </c>
      <c r="K21" s="39">
        <f>SUM(L21:M21)</f>
        <v>3</v>
      </c>
      <c r="L21" s="39">
        <v>2</v>
      </c>
      <c r="M21" s="39">
        <v>1</v>
      </c>
      <c r="N21" s="77">
        <f>SUM(O21:P21)</f>
        <v>5222</v>
      </c>
      <c r="O21" s="74">
        <v>2773</v>
      </c>
      <c r="P21" s="74">
        <v>2449</v>
      </c>
    </row>
    <row r="22" spans="1:16" ht="16.5" customHeight="1">
      <c r="A22" s="598" t="s">
        <v>614</v>
      </c>
      <c r="B22" s="599"/>
      <c r="C22" s="600"/>
      <c r="D22" s="77">
        <f>SUM(E22+F22+G22+H22+K22)</f>
        <v>21</v>
      </c>
      <c r="E22" s="39"/>
      <c r="F22" s="39"/>
      <c r="G22" s="39">
        <v>3</v>
      </c>
      <c r="H22" s="39">
        <f>SUM(I22:J22)</f>
        <v>8</v>
      </c>
      <c r="I22" s="39">
        <v>2</v>
      </c>
      <c r="J22" s="39">
        <v>6</v>
      </c>
      <c r="K22" s="39">
        <f>SUM(L22:M22)</f>
        <v>10</v>
      </c>
      <c r="L22" s="39">
        <v>3</v>
      </c>
      <c r="M22" s="39">
        <v>7</v>
      </c>
      <c r="N22" s="77">
        <f>SUM(O22:P22)</f>
        <v>9250</v>
      </c>
      <c r="O22" s="74">
        <v>5250</v>
      </c>
      <c r="P22" s="74">
        <v>4000</v>
      </c>
    </row>
    <row r="23" spans="1:16" ht="16.5" customHeight="1">
      <c r="A23" s="637" t="s">
        <v>653</v>
      </c>
      <c r="B23" s="638"/>
      <c r="C23" s="254" t="s">
        <v>316</v>
      </c>
      <c r="D23" s="77">
        <f>SUM(E23+F23+G23+H23+K23)</f>
        <v>4</v>
      </c>
      <c r="E23" s="39"/>
      <c r="F23" s="39">
        <v>1</v>
      </c>
      <c r="G23" s="39"/>
      <c r="H23" s="39">
        <f>SUM(I23:J23)</f>
        <v>1</v>
      </c>
      <c r="I23" s="39"/>
      <c r="J23" s="39">
        <v>1</v>
      </c>
      <c r="K23" s="39">
        <f>SUM(L23:M23)</f>
        <v>2</v>
      </c>
      <c r="L23" s="39">
        <v>1</v>
      </c>
      <c r="M23" s="39">
        <v>1</v>
      </c>
      <c r="N23" s="77">
        <f>SUM(O23:P23)</f>
        <v>2600</v>
      </c>
      <c r="O23" s="74">
        <v>2600</v>
      </c>
      <c r="P23" s="74"/>
    </row>
    <row r="24" spans="1:16" ht="16.5" customHeight="1">
      <c r="A24" s="586"/>
      <c r="B24" s="588"/>
      <c r="C24" s="254" t="s">
        <v>427</v>
      </c>
      <c r="D24" s="77">
        <f>SUM(E24+F24+G24+H24+K24)</f>
        <v>4</v>
      </c>
      <c r="E24" s="39"/>
      <c r="F24" s="39"/>
      <c r="G24" s="39">
        <v>2</v>
      </c>
      <c r="H24" s="39">
        <f>SUM(I24:J24)</f>
        <v>2</v>
      </c>
      <c r="I24" s="39"/>
      <c r="J24" s="39">
        <v>2</v>
      </c>
      <c r="K24" s="39">
        <f>SUM(L24:M24)</f>
        <v>0</v>
      </c>
      <c r="L24" s="39"/>
      <c r="M24" s="39"/>
      <c r="N24" s="77">
        <f>SUM(O24:P24)</f>
        <v>4745</v>
      </c>
      <c r="O24" s="74"/>
      <c r="P24" s="74">
        <v>4745</v>
      </c>
    </row>
    <row r="25" spans="1:16" ht="16.5" customHeight="1">
      <c r="A25" s="619" t="s">
        <v>635</v>
      </c>
      <c r="B25" s="620"/>
      <c r="C25" s="621"/>
      <c r="D25" s="77">
        <f>SUM(E25+F25+G25+H25+K25)</f>
        <v>0</v>
      </c>
      <c r="E25" s="39"/>
      <c r="F25" s="39"/>
      <c r="G25" s="39"/>
      <c r="H25" s="39">
        <f>SUM(I25:J25)</f>
        <v>0</v>
      </c>
      <c r="I25" s="39"/>
      <c r="J25" s="39"/>
      <c r="K25" s="39">
        <f>SUM(L25:M25)</f>
        <v>0</v>
      </c>
      <c r="L25" s="39"/>
      <c r="M25" s="39"/>
      <c r="N25" s="77">
        <f>SUM(O25:P25)</f>
        <v>1095</v>
      </c>
      <c r="O25" s="74">
        <v>1095</v>
      </c>
      <c r="P25" s="74"/>
    </row>
    <row r="26" spans="1:16" ht="16.5" customHeight="1">
      <c r="A26" s="619" t="s">
        <v>203</v>
      </c>
      <c r="B26" s="620"/>
      <c r="C26" s="621"/>
      <c r="D26" s="77">
        <f>SUM(E26+F26+G26+H26+K26)</f>
        <v>10</v>
      </c>
      <c r="E26" s="39">
        <v>1</v>
      </c>
      <c r="F26" s="39"/>
      <c r="G26" s="39"/>
      <c r="H26" s="39">
        <f>SUM(I26:J26)</f>
        <v>2</v>
      </c>
      <c r="I26" s="39">
        <v>1</v>
      </c>
      <c r="J26" s="39">
        <v>1</v>
      </c>
      <c r="K26" s="39">
        <f>SUM(L26:M26)</f>
        <v>7</v>
      </c>
      <c r="L26" s="39"/>
      <c r="M26" s="39">
        <v>7</v>
      </c>
      <c r="N26" s="77">
        <f>SUM(O26:P26)</f>
        <v>120000</v>
      </c>
      <c r="O26" s="74">
        <v>34200</v>
      </c>
      <c r="P26" s="74">
        <v>85800</v>
      </c>
    </row>
    <row r="27" spans="1:16" ht="16.5" customHeight="1">
      <c r="A27" s="625" t="s">
        <v>200</v>
      </c>
      <c r="B27" s="626"/>
      <c r="C27" s="627"/>
      <c r="D27" s="77">
        <f>SUM(E27+F27+G27+H27+K27)</f>
        <v>15</v>
      </c>
      <c r="E27" s="39"/>
      <c r="F27" s="39"/>
      <c r="G27" s="39"/>
      <c r="H27" s="39">
        <f>SUM(I27:J27)</f>
        <v>7</v>
      </c>
      <c r="I27" s="39"/>
      <c r="J27" s="39">
        <v>7</v>
      </c>
      <c r="K27" s="39">
        <f>SUM(L27:M27)</f>
        <v>8</v>
      </c>
      <c r="L27" s="39"/>
      <c r="M27" s="39">
        <v>8</v>
      </c>
      <c r="N27" s="77">
        <f>SUM(O27:P27)</f>
        <v>8250</v>
      </c>
      <c r="O27" s="74">
        <v>4750</v>
      </c>
      <c r="P27" s="74">
        <v>3500</v>
      </c>
    </row>
    <row r="28" spans="1:16" ht="16.5" customHeight="1">
      <c r="A28" s="634" t="s">
        <v>133</v>
      </c>
      <c r="B28" s="635"/>
      <c r="C28" s="636"/>
      <c r="D28" s="77">
        <f>SUM(E28+F28+G28+H28+K28)</f>
        <v>29</v>
      </c>
      <c r="E28" s="39"/>
      <c r="F28" s="39"/>
      <c r="G28" s="39">
        <v>3</v>
      </c>
      <c r="H28" s="39">
        <f>SUM(I28:J28)</f>
        <v>11</v>
      </c>
      <c r="I28" s="39">
        <v>6</v>
      </c>
      <c r="J28" s="39">
        <v>5</v>
      </c>
      <c r="K28" s="39">
        <f>SUM(L28:M28)</f>
        <v>15</v>
      </c>
      <c r="L28" s="39">
        <v>9</v>
      </c>
      <c r="M28" s="39">
        <v>6</v>
      </c>
      <c r="N28" s="77">
        <f>SUM(O28:P28)</f>
        <v>212552</v>
      </c>
      <c r="O28" s="74">
        <v>97646</v>
      </c>
      <c r="P28" s="74">
        <v>114906</v>
      </c>
    </row>
    <row r="29" spans="1:22" ht="16.5" customHeight="1">
      <c r="A29" s="593" t="s">
        <v>658</v>
      </c>
      <c r="B29" s="612"/>
      <c r="C29" s="594"/>
      <c r="D29" s="77">
        <f>SUM(E29+F29+G29+H29+K29)</f>
        <v>30</v>
      </c>
      <c r="E29" s="39">
        <v>1</v>
      </c>
      <c r="F29" s="39"/>
      <c r="G29" s="39">
        <v>2</v>
      </c>
      <c r="H29" s="39">
        <f>SUM(I29:J29)</f>
        <v>14</v>
      </c>
      <c r="I29" s="39">
        <v>3</v>
      </c>
      <c r="J29" s="39">
        <v>11</v>
      </c>
      <c r="K29" s="39">
        <f>SUM(L29:M29)</f>
        <v>13</v>
      </c>
      <c r="L29" s="39">
        <v>7</v>
      </c>
      <c r="M29" s="39">
        <v>6</v>
      </c>
      <c r="N29" s="77">
        <f>SUM(O29:P29)</f>
        <v>18000</v>
      </c>
      <c r="O29" s="74">
        <v>10800</v>
      </c>
      <c r="P29" s="74">
        <v>7200</v>
      </c>
      <c r="V29" s="255"/>
    </row>
    <row r="30" spans="1:16" ht="16.5" customHeight="1">
      <c r="A30" s="593" t="s">
        <v>623</v>
      </c>
      <c r="B30" s="612"/>
      <c r="C30" s="594"/>
      <c r="D30" s="77">
        <f>SUM(E30+F30+G30+H30+K30)</f>
        <v>15</v>
      </c>
      <c r="E30" s="39">
        <v>1</v>
      </c>
      <c r="F30" s="39"/>
      <c r="G30" s="39">
        <v>3</v>
      </c>
      <c r="H30" s="39">
        <f>SUM(I30:J30)</f>
        <v>11</v>
      </c>
      <c r="I30" s="39">
        <v>5</v>
      </c>
      <c r="J30" s="39">
        <v>6</v>
      </c>
      <c r="K30" s="39">
        <f>SUM(L30:M30)</f>
        <v>0</v>
      </c>
      <c r="L30" s="39">
        <v>0</v>
      </c>
      <c r="M30" s="39"/>
      <c r="N30" s="77">
        <f>SUM(O30:P30)</f>
        <v>7750</v>
      </c>
      <c r="O30" s="74"/>
      <c r="P30" s="74">
        <v>7750</v>
      </c>
    </row>
    <row r="31" spans="1:16" ht="16.5" customHeight="1">
      <c r="A31" s="583" t="s">
        <v>88</v>
      </c>
      <c r="B31" s="584"/>
      <c r="C31" s="585"/>
      <c r="D31" s="77">
        <f>SUM(D16:D29)</f>
        <v>235</v>
      </c>
      <c r="E31" s="77">
        <f>SUM(E16:E29)</f>
        <v>5</v>
      </c>
      <c r="F31" s="77">
        <f>SUM(F16:F29)</f>
        <v>1</v>
      </c>
      <c r="G31" s="77">
        <f>SUM(G16:G29)</f>
        <v>13</v>
      </c>
      <c r="H31" s="77">
        <f>SUM(H16:H29)</f>
        <v>93</v>
      </c>
      <c r="I31" s="77">
        <f>SUM(I16:I29)</f>
        <v>29</v>
      </c>
      <c r="J31" s="77">
        <f>SUM(J16:J29)</f>
        <v>64</v>
      </c>
      <c r="K31" s="77">
        <f>SUM(K16:K29)</f>
        <v>123</v>
      </c>
      <c r="L31" s="77">
        <f>SUM(L16:L29)</f>
        <v>44</v>
      </c>
      <c r="M31" s="77">
        <f>SUM(M16:M29)</f>
        <v>79</v>
      </c>
      <c r="N31" s="77">
        <f>SUM(O31:P31)</f>
        <v>2045099</v>
      </c>
      <c r="O31" s="77">
        <f>SUM(O16:O29)</f>
        <v>855942</v>
      </c>
      <c r="P31" s="77">
        <f>SUM(P16:P29)</f>
        <v>1189157</v>
      </c>
    </row>
    <row r="32" spans="1:16" ht="18.75" customHeight="1">
      <c r="A32" s="256"/>
      <c r="B32" s="256"/>
      <c r="C32" s="256"/>
      <c r="D32" s="257"/>
      <c r="E32" s="257"/>
      <c r="F32" s="257"/>
      <c r="G32" s="257"/>
      <c r="H32" s="257"/>
      <c r="I32" s="257"/>
      <c r="J32" s="257"/>
      <c r="K32" s="257"/>
      <c r="L32" s="257"/>
      <c r="M32" s="257"/>
      <c r="N32" s="257"/>
      <c r="O32" s="257"/>
      <c r="P32" s="257"/>
    </row>
    <row r="33" spans="1:16" ht="22.5" customHeight="1">
      <c r="A33" s="577" t="s">
        <v>5</v>
      </c>
      <c r="B33" s="578"/>
      <c r="C33" s="578"/>
      <c r="D33" s="578"/>
      <c r="E33" s="578"/>
      <c r="F33" s="578"/>
      <c r="G33" s="578"/>
      <c r="H33" s="578"/>
      <c r="I33" s="578"/>
      <c r="J33" s="578"/>
      <c r="K33" s="578"/>
      <c r="L33" s="578"/>
      <c r="M33" s="578"/>
      <c r="N33" s="578"/>
      <c r="O33" s="578"/>
      <c r="P33" s="579"/>
    </row>
    <row r="34" spans="1:16" ht="16.5" customHeight="1">
      <c r="A34" s="158"/>
      <c r="B34" s="166"/>
      <c r="C34" s="258" t="s">
        <v>648</v>
      </c>
      <c r="D34" s="488" t="s">
        <v>147</v>
      </c>
      <c r="E34" s="576"/>
      <c r="F34" s="576"/>
      <c r="G34" s="576"/>
      <c r="H34" s="576"/>
      <c r="I34" s="576"/>
      <c r="J34" s="576"/>
      <c r="K34" s="576"/>
      <c r="L34" s="576"/>
      <c r="M34" s="489"/>
      <c r="N34" s="488" t="s">
        <v>175</v>
      </c>
      <c r="O34" s="576"/>
      <c r="P34" s="489"/>
    </row>
    <row r="35" spans="1:16" ht="16.5" customHeight="1">
      <c r="A35" s="158"/>
      <c r="B35" s="166"/>
      <c r="C35" s="159"/>
      <c r="D35" s="494" t="s">
        <v>335</v>
      </c>
      <c r="E35" s="490" t="s">
        <v>666</v>
      </c>
      <c r="F35" s="491"/>
      <c r="G35" s="492"/>
      <c r="H35" s="490" t="s">
        <v>688</v>
      </c>
      <c r="I35" s="491"/>
      <c r="J35" s="492"/>
      <c r="K35" s="490" t="s">
        <v>685</v>
      </c>
      <c r="L35" s="491"/>
      <c r="M35" s="492"/>
      <c r="N35" s="494" t="s">
        <v>664</v>
      </c>
      <c r="O35" s="494" t="s">
        <v>316</v>
      </c>
      <c r="P35" s="494" t="s">
        <v>427</v>
      </c>
    </row>
    <row r="36" spans="1:21" s="242" customFormat="1" ht="16.5" customHeight="1">
      <c r="A36" s="228" t="s">
        <v>462</v>
      </c>
      <c r="B36" s="170"/>
      <c r="C36" s="161"/>
      <c r="D36" s="496"/>
      <c r="E36" s="162" t="s">
        <v>420</v>
      </c>
      <c r="F36" s="162" t="s">
        <v>417</v>
      </c>
      <c r="G36" s="162" t="s">
        <v>433</v>
      </c>
      <c r="H36" s="162" t="s">
        <v>408</v>
      </c>
      <c r="I36" s="162" t="s">
        <v>316</v>
      </c>
      <c r="J36" s="162" t="s">
        <v>427</v>
      </c>
      <c r="K36" s="162" t="s">
        <v>408</v>
      </c>
      <c r="L36" s="162" t="s">
        <v>316</v>
      </c>
      <c r="M36" s="162" t="s">
        <v>427</v>
      </c>
      <c r="N36" s="496"/>
      <c r="O36" s="496"/>
      <c r="P36" s="496"/>
      <c r="S36" s="155"/>
      <c r="T36" s="155"/>
      <c r="U36" s="155"/>
    </row>
    <row r="37" spans="1:16" ht="14.25" customHeight="1">
      <c r="A37" s="601" t="s">
        <v>81</v>
      </c>
      <c r="B37" s="602"/>
      <c r="C37" s="603"/>
      <c r="D37" s="77">
        <f>SUM(E37+F37+G37+H37+K37)</f>
        <v>34</v>
      </c>
      <c r="E37" s="39"/>
      <c r="F37" s="39"/>
      <c r="G37" s="39">
        <v>2</v>
      </c>
      <c r="H37" s="39">
        <f>SUM(I37:J37)</f>
        <v>4</v>
      </c>
      <c r="I37" s="39">
        <v>1</v>
      </c>
      <c r="J37" s="39">
        <v>3</v>
      </c>
      <c r="K37" s="39">
        <f>SUM(L37:M37)</f>
        <v>28</v>
      </c>
      <c r="L37" s="39">
        <v>2</v>
      </c>
      <c r="M37" s="39">
        <v>26</v>
      </c>
      <c r="N37" s="77">
        <f>SUM(O37:P37)</f>
        <v>5942</v>
      </c>
      <c r="O37" s="74">
        <v>3176</v>
      </c>
      <c r="P37" s="74">
        <v>2766</v>
      </c>
    </row>
    <row r="38" spans="1:16" ht="14.25" customHeight="1">
      <c r="A38" s="593" t="s">
        <v>663</v>
      </c>
      <c r="B38" s="612"/>
      <c r="C38" s="594"/>
      <c r="D38" s="77">
        <f>SUM(E38+F38+G38+H38+K38)</f>
        <v>2</v>
      </c>
      <c r="E38" s="39"/>
      <c r="F38" s="39"/>
      <c r="G38" s="39">
        <v>1</v>
      </c>
      <c r="H38" s="39">
        <f>SUM(I38:J38)</f>
        <v>1</v>
      </c>
      <c r="I38" s="39"/>
      <c r="J38" s="39">
        <v>1</v>
      </c>
      <c r="K38" s="39">
        <f>SUM(L38:M38)</f>
        <v>0</v>
      </c>
      <c r="L38" s="39"/>
      <c r="M38" s="39"/>
      <c r="N38" s="77">
        <f>SUM(O38:P38)</f>
        <v>2100</v>
      </c>
      <c r="O38" s="74">
        <v>300</v>
      </c>
      <c r="P38" s="74">
        <v>1800</v>
      </c>
    </row>
    <row r="39" spans="1:16" ht="14.25" customHeight="1">
      <c r="A39" s="598" t="s">
        <v>278</v>
      </c>
      <c r="B39" s="599"/>
      <c r="C39" s="600"/>
      <c r="D39" s="77">
        <f>SUM(E39+F39+G39+H39+K39)</f>
        <v>10</v>
      </c>
      <c r="E39" s="39"/>
      <c r="F39" s="39"/>
      <c r="G39" s="39"/>
      <c r="H39" s="39">
        <f>SUM(I39:J39)</f>
        <v>7</v>
      </c>
      <c r="I39" s="39">
        <v>2</v>
      </c>
      <c r="J39" s="39">
        <v>5</v>
      </c>
      <c r="K39" s="39">
        <f>SUM(L39:M39)</f>
        <v>3</v>
      </c>
      <c r="L39" s="39">
        <v>2</v>
      </c>
      <c r="M39" s="39">
        <v>1</v>
      </c>
      <c r="N39" s="77">
        <f>SUM(O39:P39)</f>
        <v>7450</v>
      </c>
      <c r="O39" s="74">
        <v>0</v>
      </c>
      <c r="P39" s="74">
        <v>7450</v>
      </c>
    </row>
    <row r="40" spans="1:16" ht="14.25" customHeight="1">
      <c r="A40" s="593" t="s">
        <v>654</v>
      </c>
      <c r="B40" s="612"/>
      <c r="C40" s="594"/>
      <c r="D40" s="77">
        <f>SUM(E40+F40+G40+H40+K40)</f>
        <v>12</v>
      </c>
      <c r="E40" s="39"/>
      <c r="F40" s="39"/>
      <c r="G40" s="39">
        <v>10</v>
      </c>
      <c r="H40" s="39">
        <f>SUM(I40:J40)</f>
        <v>2</v>
      </c>
      <c r="I40" s="39"/>
      <c r="J40" s="39">
        <v>2</v>
      </c>
      <c r="K40" s="39">
        <f>SUM(L40:M40)</f>
        <v>0</v>
      </c>
      <c r="L40" s="39"/>
      <c r="M40" s="39"/>
      <c r="N40" s="77">
        <f>SUM(O40:P40)</f>
        <v>1501</v>
      </c>
      <c r="O40" s="74">
        <v>815</v>
      </c>
      <c r="P40" s="74">
        <v>686</v>
      </c>
    </row>
    <row r="41" spans="1:16" ht="14.25" customHeight="1">
      <c r="A41" s="593" t="s">
        <v>261</v>
      </c>
      <c r="B41" s="612"/>
      <c r="C41" s="594"/>
      <c r="D41" s="77">
        <f>SUM(E41+F41+G41+H41+K41)</f>
        <v>2</v>
      </c>
      <c r="E41" s="39"/>
      <c r="F41" s="39"/>
      <c r="G41" s="39"/>
      <c r="H41" s="39">
        <f>SUM(I41:J41)</f>
        <v>2</v>
      </c>
      <c r="I41" s="39"/>
      <c r="J41" s="39">
        <v>2</v>
      </c>
      <c r="K41" s="39">
        <f>SUM(L41:M41)</f>
        <v>0</v>
      </c>
      <c r="L41" s="39"/>
      <c r="M41" s="39"/>
      <c r="N41" s="77">
        <f>SUM(O41:P41)</f>
        <v>1500</v>
      </c>
      <c r="O41" s="74">
        <v>750</v>
      </c>
      <c r="P41" s="74">
        <v>750</v>
      </c>
    </row>
    <row r="42" spans="1:16" ht="14.25" customHeight="1">
      <c r="A42" s="593" t="s">
        <v>267</v>
      </c>
      <c r="B42" s="612"/>
      <c r="C42" s="594"/>
      <c r="D42" s="77">
        <f>SUM(E42+F42+G42+H42+K42)</f>
        <v>3</v>
      </c>
      <c r="E42" s="39"/>
      <c r="F42" s="39"/>
      <c r="G42" s="39"/>
      <c r="H42" s="39">
        <f>SUM(I42:J42)</f>
        <v>2</v>
      </c>
      <c r="I42" s="39"/>
      <c r="J42" s="39">
        <v>2</v>
      </c>
      <c r="K42" s="39">
        <f>SUM(L42:M42)</f>
        <v>1</v>
      </c>
      <c r="L42" s="39"/>
      <c r="M42" s="39">
        <v>1</v>
      </c>
      <c r="N42" s="77">
        <f>SUM(O42:P42)</f>
        <v>600</v>
      </c>
      <c r="O42" s="74"/>
      <c r="P42" s="74">
        <v>600</v>
      </c>
    </row>
    <row r="43" spans="1:16" ht="14.25" customHeight="1">
      <c r="A43" s="593" t="s">
        <v>100</v>
      </c>
      <c r="B43" s="612"/>
      <c r="C43" s="594"/>
      <c r="D43" s="77">
        <f>SUM(E43+F43+G43+H43+K43)</f>
        <v>2</v>
      </c>
      <c r="E43" s="39"/>
      <c r="F43" s="39"/>
      <c r="G43" s="39"/>
      <c r="H43" s="39">
        <f>SUM(I43:J43)</f>
        <v>2</v>
      </c>
      <c r="I43" s="39"/>
      <c r="J43" s="39">
        <v>2</v>
      </c>
      <c r="K43" s="39">
        <f>SUM(L43:M43)</f>
        <v>0</v>
      </c>
      <c r="L43" s="39"/>
      <c r="M43" s="39"/>
      <c r="N43" s="77">
        <f>SUM(O43:P43)</f>
        <v>1200</v>
      </c>
      <c r="O43" s="74">
        <v>600</v>
      </c>
      <c r="P43" s="74">
        <v>600</v>
      </c>
    </row>
    <row r="44" spans="1:16" ht="14.25" customHeight="1">
      <c r="A44" s="593" t="s">
        <v>90</v>
      </c>
      <c r="B44" s="612"/>
      <c r="C44" s="594"/>
      <c r="D44" s="77">
        <f>SUM(E44+F44+G44+H44+K44)</f>
        <v>5</v>
      </c>
      <c r="E44" s="39"/>
      <c r="F44" s="39"/>
      <c r="G44" s="39"/>
      <c r="H44" s="39">
        <f>SUM(I44:J44)</f>
        <v>2</v>
      </c>
      <c r="I44" s="39"/>
      <c r="J44" s="39">
        <v>2</v>
      </c>
      <c r="K44" s="39">
        <f>SUM(L44:M44)</f>
        <v>3</v>
      </c>
      <c r="L44" s="39"/>
      <c r="M44" s="39">
        <v>3</v>
      </c>
      <c r="N44" s="77">
        <f>SUM(O44:P44)</f>
        <v>6600</v>
      </c>
      <c r="O44" s="74"/>
      <c r="P44" s="74">
        <v>6600</v>
      </c>
    </row>
    <row r="45" spans="1:16" ht="14.25" customHeight="1">
      <c r="A45" s="583" t="s">
        <v>88</v>
      </c>
      <c r="B45" s="584"/>
      <c r="C45" s="585"/>
      <c r="D45" s="77">
        <f>SUM(D39:D44)</f>
        <v>34</v>
      </c>
      <c r="E45" s="77">
        <f>SUM(E38:E44)</f>
        <v>0</v>
      </c>
      <c r="F45" s="77">
        <f>SUM(F38:F44)</f>
        <v>0</v>
      </c>
      <c r="G45" s="77">
        <f>SUM(G38:G44)</f>
        <v>11</v>
      </c>
      <c r="H45" s="77">
        <f>SUM(H39:H44)</f>
        <v>17</v>
      </c>
      <c r="I45" s="77">
        <f>SUM(I38:I44)</f>
        <v>2</v>
      </c>
      <c r="J45" s="77">
        <f>SUM(J38:J44)</f>
        <v>16</v>
      </c>
      <c r="K45" s="77">
        <f>SUM(K39:K44)</f>
        <v>7</v>
      </c>
      <c r="L45" s="77">
        <f>SUM(L38:L44)</f>
        <v>2</v>
      </c>
      <c r="M45" s="77">
        <f>SUM(M38:M44)</f>
        <v>5</v>
      </c>
      <c r="N45" s="77">
        <f>SUM(N38:N44)</f>
        <v>20951</v>
      </c>
      <c r="O45" s="77">
        <f>SUM(O38:O44)</f>
        <v>2465</v>
      </c>
      <c r="P45" s="77">
        <f>SUM(P38:P44)</f>
        <v>18486</v>
      </c>
    </row>
  </sheetData>
  <mergeCells count="60">
    <mergeCell ref="A1:P1"/>
    <mergeCell ref="D2:M2"/>
    <mergeCell ref="N2:P2"/>
    <mergeCell ref="O3:O4"/>
    <mergeCell ref="P3:P4"/>
    <mergeCell ref="N3:N4"/>
    <mergeCell ref="H3:J3"/>
    <mergeCell ref="K3:M3"/>
    <mergeCell ref="A30:C30"/>
    <mergeCell ref="A10:C10"/>
    <mergeCell ref="E3:G3"/>
    <mergeCell ref="A8:C8"/>
    <mergeCell ref="A7:C7"/>
    <mergeCell ref="D3:D4"/>
    <mergeCell ref="A9:C9"/>
    <mergeCell ref="A6:C6"/>
    <mergeCell ref="A5:C5"/>
    <mergeCell ref="A29:C29"/>
    <mergeCell ref="A26:C26"/>
    <mergeCell ref="A20:C20"/>
    <mergeCell ref="A27:C27"/>
    <mergeCell ref="A19:C19"/>
    <mergeCell ref="A25:C25"/>
    <mergeCell ref="A21:C21"/>
    <mergeCell ref="A18:C18"/>
    <mergeCell ref="E14:G14"/>
    <mergeCell ref="A28:C28"/>
    <mergeCell ref="A23:B24"/>
    <mergeCell ref="A16:C16"/>
    <mergeCell ref="A17:C17"/>
    <mergeCell ref="A22:C22"/>
    <mergeCell ref="A12:P12"/>
    <mergeCell ref="D13:M13"/>
    <mergeCell ref="N13:P13"/>
    <mergeCell ref="O14:O15"/>
    <mergeCell ref="P14:P15"/>
    <mergeCell ref="D14:D15"/>
    <mergeCell ref="N14:N15"/>
    <mergeCell ref="K14:M14"/>
    <mergeCell ref="H14:J14"/>
    <mergeCell ref="A45:C45"/>
    <mergeCell ref="A40:C40"/>
    <mergeCell ref="A41:C41"/>
    <mergeCell ref="A42:C42"/>
    <mergeCell ref="A43:C43"/>
    <mergeCell ref="A44:C44"/>
    <mergeCell ref="K35:M35"/>
    <mergeCell ref="A37:C37"/>
    <mergeCell ref="A39:C39"/>
    <mergeCell ref="A38:C38"/>
    <mergeCell ref="A31:C31"/>
    <mergeCell ref="A33:P33"/>
    <mergeCell ref="D34:M34"/>
    <mergeCell ref="N34:P34"/>
    <mergeCell ref="O35:O36"/>
    <mergeCell ref="P35:P36"/>
    <mergeCell ref="N35:N36"/>
    <mergeCell ref="D35:D36"/>
    <mergeCell ref="E35:G35"/>
    <mergeCell ref="H35:J35"/>
  </mergeCells>
  <printOptions horizontalCentered="1"/>
  <pageMargins left="0.590416669845581" right="0.590416669845581" top="0.590416669845581" bottom="0.590416669845581" header="0" footer="0.1966666728258133"/>
  <pageSetup horizontalDpi="600" verticalDpi="600" orientation="portrait" paperSize="9" copies="1"/>
  <headerFooter>
    <oddFooter>&amp;L&amp;"돋움체,Italic"&amp;9 2015년 마산교구 통계&amp;R&amp;"새굴림,Italic"&amp;9 2015년 마산교구 통계</oddFoot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P25"/>
  <sheetViews>
    <sheetView workbookViewId="0" topLeftCell="A1">
      <selection activeCell="T8" sqref="T8"/>
    </sheetView>
  </sheetViews>
  <sheetFormatPr defaultColWidth="8.88671875" defaultRowHeight="13.5"/>
  <cols>
    <col min="1" max="1" width="3.88671875" style="155" customWidth="1"/>
    <col min="2" max="2" width="6.99609375" style="155" customWidth="1"/>
    <col min="3" max="3" width="4.3359375" style="155" customWidth="1"/>
    <col min="4" max="4" width="3.99609375" style="155" customWidth="1"/>
    <col min="5" max="13" width="4.10546875" style="155" customWidth="1"/>
    <col min="14" max="16" width="7.4453125" style="155" customWidth="1"/>
    <col min="17" max="16384" width="8.88671875" style="155" customWidth="1"/>
  </cols>
  <sheetData>
    <row r="1" spans="1:16" ht="25.5" customHeight="1">
      <c r="A1" s="575" t="s">
        <v>225</v>
      </c>
      <c r="B1" s="575"/>
      <c r="C1" s="575"/>
      <c r="D1" s="575"/>
      <c r="E1" s="575"/>
      <c r="F1" s="575"/>
      <c r="G1" s="575"/>
      <c r="H1" s="575"/>
      <c r="I1" s="575"/>
      <c r="J1" s="575"/>
      <c r="K1" s="575"/>
      <c r="L1" s="575"/>
      <c r="M1" s="575"/>
      <c r="N1" s="575"/>
      <c r="O1" s="575"/>
      <c r="P1" s="575"/>
    </row>
    <row r="2" spans="1:16" ht="25.5" customHeight="1">
      <c r="A2" s="156"/>
      <c r="B2" s="169"/>
      <c r="C2" s="157" t="s">
        <v>648</v>
      </c>
      <c r="D2" s="490" t="s">
        <v>147</v>
      </c>
      <c r="E2" s="491"/>
      <c r="F2" s="491"/>
      <c r="G2" s="491"/>
      <c r="H2" s="491"/>
      <c r="I2" s="491"/>
      <c r="J2" s="491"/>
      <c r="K2" s="491"/>
      <c r="L2" s="491"/>
      <c r="M2" s="492"/>
      <c r="N2" s="490" t="s">
        <v>175</v>
      </c>
      <c r="O2" s="491"/>
      <c r="P2" s="492"/>
    </row>
    <row r="3" spans="1:16" ht="25.5" customHeight="1">
      <c r="A3" s="158"/>
      <c r="B3" s="166"/>
      <c r="C3" s="159"/>
      <c r="D3" s="494" t="s">
        <v>335</v>
      </c>
      <c r="E3" s="490" t="s">
        <v>666</v>
      </c>
      <c r="F3" s="491"/>
      <c r="G3" s="492"/>
      <c r="H3" s="490" t="s">
        <v>287</v>
      </c>
      <c r="I3" s="491"/>
      <c r="J3" s="492"/>
      <c r="K3" s="490" t="s">
        <v>685</v>
      </c>
      <c r="L3" s="491"/>
      <c r="M3" s="492"/>
      <c r="N3" s="494" t="s">
        <v>664</v>
      </c>
      <c r="O3" s="494" t="s">
        <v>316</v>
      </c>
      <c r="P3" s="494" t="s">
        <v>427</v>
      </c>
    </row>
    <row r="4" spans="1:16" ht="25.5" customHeight="1">
      <c r="A4" s="160" t="s">
        <v>571</v>
      </c>
      <c r="B4" s="170"/>
      <c r="C4" s="161"/>
      <c r="D4" s="496"/>
      <c r="E4" s="162" t="s">
        <v>420</v>
      </c>
      <c r="F4" s="162" t="s">
        <v>417</v>
      </c>
      <c r="G4" s="162" t="s">
        <v>433</v>
      </c>
      <c r="H4" s="162" t="s">
        <v>408</v>
      </c>
      <c r="I4" s="162" t="s">
        <v>316</v>
      </c>
      <c r="J4" s="162" t="s">
        <v>427</v>
      </c>
      <c r="K4" s="162" t="s">
        <v>408</v>
      </c>
      <c r="L4" s="162" t="s">
        <v>316</v>
      </c>
      <c r="M4" s="162" t="s">
        <v>427</v>
      </c>
      <c r="N4" s="496"/>
      <c r="O4" s="496"/>
      <c r="P4" s="496"/>
    </row>
    <row r="5" spans="1:16" ht="25.5" customHeight="1">
      <c r="A5" s="593" t="s">
        <v>565</v>
      </c>
      <c r="B5" s="612"/>
      <c r="C5" s="594"/>
      <c r="D5" s="77">
        <f>SUM(E5+F5+G5+H5+K5)</f>
        <v>21</v>
      </c>
      <c r="E5" s="39">
        <v>1</v>
      </c>
      <c r="F5" s="39"/>
      <c r="G5" s="39"/>
      <c r="H5" s="39">
        <f>SUM(I5:J5)</f>
        <v>19</v>
      </c>
      <c r="I5" s="39">
        <v>10</v>
      </c>
      <c r="J5" s="39">
        <v>9</v>
      </c>
      <c r="K5" s="39">
        <f>SUM(L5:M5)</f>
        <v>1</v>
      </c>
      <c r="L5" s="39"/>
      <c r="M5" s="39">
        <v>1</v>
      </c>
      <c r="N5" s="77">
        <f>SUM(O5:P5)</f>
        <v>31250</v>
      </c>
      <c r="O5" s="74">
        <v>20000</v>
      </c>
      <c r="P5" s="74">
        <v>11250</v>
      </c>
    </row>
    <row r="6" spans="1:16" ht="25.5" customHeight="1">
      <c r="A6" s="583" t="s">
        <v>88</v>
      </c>
      <c r="B6" s="584"/>
      <c r="C6" s="585"/>
      <c r="D6" s="77">
        <f>SUM(E6+F6+G6+H6+K6)</f>
        <v>18</v>
      </c>
      <c r="E6" s="39">
        <v>1</v>
      </c>
      <c r="F6" s="39"/>
      <c r="G6" s="39"/>
      <c r="H6" s="39">
        <f>SUM(I6:J6)</f>
        <v>15</v>
      </c>
      <c r="I6" s="39">
        <v>15</v>
      </c>
      <c r="J6" s="39"/>
      <c r="K6" s="39">
        <f>SUM(L6:M6)</f>
        <v>2</v>
      </c>
      <c r="L6" s="39"/>
      <c r="M6" s="39">
        <v>2</v>
      </c>
      <c r="N6" s="77">
        <f>SUM(O6:P6)</f>
        <v>31250</v>
      </c>
      <c r="O6" s="74">
        <f>O5</f>
        <v>20000</v>
      </c>
      <c r="P6" s="74">
        <f>P5</f>
        <v>11250</v>
      </c>
    </row>
    <row r="7" ht="25.5" customHeight="1"/>
    <row r="8" spans="1:16" ht="25.5" customHeight="1">
      <c r="A8" s="575" t="s">
        <v>772</v>
      </c>
      <c r="B8" s="575"/>
      <c r="C8" s="575"/>
      <c r="D8" s="575"/>
      <c r="E8" s="575"/>
      <c r="F8" s="575"/>
      <c r="G8" s="575"/>
      <c r="H8" s="575"/>
      <c r="I8" s="575"/>
      <c r="J8" s="575"/>
      <c r="K8" s="575"/>
      <c r="L8" s="575"/>
      <c r="M8" s="575"/>
      <c r="N8" s="575"/>
      <c r="O8" s="575"/>
      <c r="P8" s="575"/>
    </row>
    <row r="9" spans="1:16" ht="25.5" customHeight="1">
      <c r="A9" s="156"/>
      <c r="B9" s="169"/>
      <c r="C9" s="157" t="s">
        <v>648</v>
      </c>
      <c r="D9" s="490" t="s">
        <v>147</v>
      </c>
      <c r="E9" s="491"/>
      <c r="F9" s="491"/>
      <c r="G9" s="491"/>
      <c r="H9" s="491"/>
      <c r="I9" s="491"/>
      <c r="J9" s="491"/>
      <c r="K9" s="491"/>
      <c r="L9" s="491"/>
      <c r="M9" s="492"/>
      <c r="N9" s="490" t="s">
        <v>175</v>
      </c>
      <c r="O9" s="491"/>
      <c r="P9" s="492"/>
    </row>
    <row r="10" spans="1:16" ht="25.5" customHeight="1">
      <c r="A10" s="158"/>
      <c r="B10" s="166"/>
      <c r="C10" s="159"/>
      <c r="D10" s="494" t="s">
        <v>335</v>
      </c>
      <c r="E10" s="490" t="s">
        <v>666</v>
      </c>
      <c r="F10" s="491"/>
      <c r="G10" s="492"/>
      <c r="H10" s="490" t="s">
        <v>416</v>
      </c>
      <c r="I10" s="491"/>
      <c r="J10" s="492"/>
      <c r="K10" s="490" t="s">
        <v>363</v>
      </c>
      <c r="L10" s="491"/>
      <c r="M10" s="492"/>
      <c r="N10" s="494" t="s">
        <v>664</v>
      </c>
      <c r="O10" s="494" t="s">
        <v>316</v>
      </c>
      <c r="P10" s="494" t="s">
        <v>427</v>
      </c>
    </row>
    <row r="11" spans="1:16" ht="25.5" customHeight="1">
      <c r="A11" s="160" t="s">
        <v>571</v>
      </c>
      <c r="B11" s="170"/>
      <c r="C11" s="161"/>
      <c r="D11" s="496"/>
      <c r="E11" s="162" t="s">
        <v>420</v>
      </c>
      <c r="F11" s="162" t="s">
        <v>417</v>
      </c>
      <c r="G11" s="162" t="s">
        <v>433</v>
      </c>
      <c r="H11" s="162" t="s">
        <v>408</v>
      </c>
      <c r="I11" s="162" t="s">
        <v>316</v>
      </c>
      <c r="J11" s="162" t="s">
        <v>427</v>
      </c>
      <c r="K11" s="162" t="s">
        <v>408</v>
      </c>
      <c r="L11" s="162" t="s">
        <v>316</v>
      </c>
      <c r="M11" s="162" t="s">
        <v>427</v>
      </c>
      <c r="N11" s="496"/>
      <c r="O11" s="496"/>
      <c r="P11" s="496"/>
    </row>
    <row r="12" spans="1:16" ht="25.5" customHeight="1">
      <c r="A12" s="583" t="s">
        <v>296</v>
      </c>
      <c r="B12" s="584"/>
      <c r="C12" s="585"/>
      <c r="D12" s="77">
        <f>K12+H12+E12</f>
        <v>14</v>
      </c>
      <c r="E12" s="162"/>
      <c r="F12" s="162"/>
      <c r="G12" s="162"/>
      <c r="H12" s="39">
        <f>SUM(I12:J12)</f>
        <v>4</v>
      </c>
      <c r="I12" s="162"/>
      <c r="J12" s="162">
        <v>4</v>
      </c>
      <c r="K12" s="39">
        <f>SUM(L12:M12)</f>
        <v>10</v>
      </c>
      <c r="L12" s="162">
        <v>2</v>
      </c>
      <c r="M12" s="162">
        <v>8</v>
      </c>
      <c r="N12" s="77">
        <f>SUM(O12:P12)</f>
        <v>37000</v>
      </c>
      <c r="O12" s="74">
        <v>4500</v>
      </c>
      <c r="P12" s="74">
        <v>32500</v>
      </c>
    </row>
    <row r="13" spans="1:16" ht="25.5" customHeight="1">
      <c r="A13" s="583" t="s">
        <v>112</v>
      </c>
      <c r="B13" s="584"/>
      <c r="C13" s="585"/>
      <c r="D13" s="77">
        <f>K13+H13+E13</f>
        <v>12</v>
      </c>
      <c r="E13" s="39"/>
      <c r="F13" s="39">
        <v>0</v>
      </c>
      <c r="G13" s="39">
        <v>0</v>
      </c>
      <c r="H13" s="39">
        <f>SUM(I13:J13)</f>
        <v>10</v>
      </c>
      <c r="I13" s="39">
        <v>3</v>
      </c>
      <c r="J13" s="39">
        <v>7</v>
      </c>
      <c r="K13" s="39">
        <f>SUM(L13:M13)</f>
        <v>2</v>
      </c>
      <c r="L13" s="39">
        <v>1</v>
      </c>
      <c r="M13" s="39">
        <v>1</v>
      </c>
      <c r="N13" s="77">
        <f>SUM(O13:P13)</f>
        <v>27750</v>
      </c>
      <c r="O13" s="74">
        <v>9250</v>
      </c>
      <c r="P13" s="74">
        <v>18500</v>
      </c>
    </row>
    <row r="14" spans="1:16" ht="25.5" customHeight="1">
      <c r="A14" s="583" t="s">
        <v>270</v>
      </c>
      <c r="B14" s="584"/>
      <c r="C14" s="585"/>
      <c r="D14" s="77">
        <f>K14+H14+E14</f>
        <v>10</v>
      </c>
      <c r="E14" s="39">
        <v>1</v>
      </c>
      <c r="F14" s="39">
        <v>0</v>
      </c>
      <c r="G14" s="39">
        <v>0</v>
      </c>
      <c r="H14" s="39">
        <f>SUM(I14:J14)</f>
        <v>2</v>
      </c>
      <c r="I14" s="39">
        <v>1</v>
      </c>
      <c r="J14" s="39">
        <v>1</v>
      </c>
      <c r="K14" s="39">
        <f>SUM(L14:M14)</f>
        <v>7</v>
      </c>
      <c r="L14" s="39"/>
      <c r="M14" s="39">
        <v>7</v>
      </c>
      <c r="N14" s="77">
        <f>SUM(O14:P14)</f>
        <v>137</v>
      </c>
      <c r="O14" s="74">
        <v>17</v>
      </c>
      <c r="P14" s="74">
        <v>120</v>
      </c>
    </row>
    <row r="15" spans="1:16" ht="25.5" customHeight="1">
      <c r="A15" s="583" t="s">
        <v>105</v>
      </c>
      <c r="B15" s="584"/>
      <c r="C15" s="585"/>
      <c r="D15" s="77">
        <f>K15+H15+E15</f>
        <v>15</v>
      </c>
      <c r="E15" s="39">
        <v>1</v>
      </c>
      <c r="F15" s="39"/>
      <c r="G15" s="39"/>
      <c r="H15" s="39">
        <f>SUM(I15:J15)</f>
        <v>9</v>
      </c>
      <c r="I15" s="39">
        <v>4</v>
      </c>
      <c r="J15" s="39">
        <v>5</v>
      </c>
      <c r="K15" s="39">
        <f>SUM(L15:M15)</f>
        <v>5</v>
      </c>
      <c r="L15" s="39">
        <v>1</v>
      </c>
      <c r="M15" s="39">
        <v>4</v>
      </c>
      <c r="N15" s="77">
        <f>SUM(O15:P15)</f>
        <v>35500</v>
      </c>
      <c r="O15" s="74">
        <v>6250</v>
      </c>
      <c r="P15" s="74">
        <v>29250</v>
      </c>
    </row>
    <row r="16" spans="1:16" ht="25.5" customHeight="1">
      <c r="A16" s="583" t="s">
        <v>104</v>
      </c>
      <c r="B16" s="584"/>
      <c r="C16" s="585"/>
      <c r="D16" s="77">
        <f>K16+H16+E16</f>
        <v>12</v>
      </c>
      <c r="E16" s="39">
        <v>1</v>
      </c>
      <c r="F16" s="39">
        <v>0</v>
      </c>
      <c r="G16" s="39">
        <v>0</v>
      </c>
      <c r="H16" s="39">
        <f>SUM(I16:J16)</f>
        <v>1</v>
      </c>
      <c r="I16" s="39"/>
      <c r="J16" s="39">
        <v>1</v>
      </c>
      <c r="K16" s="39">
        <f>SUM(L16:M16)</f>
        <v>10</v>
      </c>
      <c r="L16" s="39">
        <v>3</v>
      </c>
      <c r="M16" s="39">
        <v>7</v>
      </c>
      <c r="N16" s="77">
        <f>SUM(O16:P16)</f>
        <v>38300</v>
      </c>
      <c r="O16" s="74">
        <v>7500</v>
      </c>
      <c r="P16" s="74">
        <v>30800</v>
      </c>
    </row>
    <row r="17" spans="1:16" ht="25.5" customHeight="1">
      <c r="A17" s="583" t="s">
        <v>91</v>
      </c>
      <c r="B17" s="584"/>
      <c r="C17" s="585"/>
      <c r="D17" s="77">
        <f>K17+H17+E17</f>
        <v>10</v>
      </c>
      <c r="E17" s="39"/>
      <c r="F17" s="39">
        <v>0</v>
      </c>
      <c r="G17" s="39">
        <v>0</v>
      </c>
      <c r="H17" s="39">
        <f>SUM(I17:J17)</f>
        <v>5</v>
      </c>
      <c r="I17" s="39">
        <v>1</v>
      </c>
      <c r="J17" s="39">
        <v>4</v>
      </c>
      <c r="K17" s="39">
        <f>SUM(L17:M17)</f>
        <v>5</v>
      </c>
      <c r="L17" s="39">
        <v>1</v>
      </c>
      <c r="M17" s="39">
        <v>4</v>
      </c>
      <c r="N17" s="77">
        <f>SUM(O17:P17)</f>
        <v>1200</v>
      </c>
      <c r="O17" s="74">
        <v>400</v>
      </c>
      <c r="P17" s="74">
        <v>800</v>
      </c>
    </row>
    <row r="18" spans="1:16" ht="25.5" customHeight="1">
      <c r="A18" s="583" t="s">
        <v>110</v>
      </c>
      <c r="B18" s="584"/>
      <c r="C18" s="585"/>
      <c r="D18" s="77">
        <f>K18+H18+E18</f>
        <v>8</v>
      </c>
      <c r="E18" s="39"/>
      <c r="F18" s="39">
        <v>0</v>
      </c>
      <c r="G18" s="39">
        <v>0</v>
      </c>
      <c r="H18" s="39">
        <f>SUM(I18:J18)</f>
        <v>6</v>
      </c>
      <c r="I18" s="39">
        <v>2</v>
      </c>
      <c r="J18" s="39">
        <v>4</v>
      </c>
      <c r="K18" s="39">
        <f>SUM(L18:M18)</f>
        <v>2</v>
      </c>
      <c r="L18" s="39"/>
      <c r="M18" s="39">
        <v>2</v>
      </c>
      <c r="N18" s="77">
        <f>SUM(O18:P18)</f>
        <v>2191</v>
      </c>
      <c r="O18" s="74">
        <v>515</v>
      </c>
      <c r="P18" s="74">
        <v>1676</v>
      </c>
    </row>
    <row r="19" spans="1:16" ht="25.5" customHeight="1">
      <c r="A19" s="583" t="s">
        <v>268</v>
      </c>
      <c r="B19" s="584"/>
      <c r="C19" s="585"/>
      <c r="D19" s="77">
        <f>K19+H19+E19</f>
        <v>11</v>
      </c>
      <c r="E19" s="39">
        <v>0</v>
      </c>
      <c r="F19" s="39">
        <v>0</v>
      </c>
      <c r="G19" s="39">
        <v>0</v>
      </c>
      <c r="H19" s="39">
        <f>SUM(I19:J19)</f>
        <v>8</v>
      </c>
      <c r="I19" s="39">
        <v>5</v>
      </c>
      <c r="J19" s="39">
        <v>3</v>
      </c>
      <c r="K19" s="39">
        <f>SUM(L19:M19)</f>
        <v>3</v>
      </c>
      <c r="L19" s="39">
        <v>0</v>
      </c>
      <c r="M19" s="39">
        <v>3</v>
      </c>
      <c r="N19" s="77">
        <f>SUM(O19:P19)</f>
        <v>1109</v>
      </c>
      <c r="O19" s="74">
        <v>430</v>
      </c>
      <c r="P19" s="74">
        <v>679</v>
      </c>
    </row>
    <row r="20" spans="1:16" ht="25.5" customHeight="1">
      <c r="A20" s="583" t="s">
        <v>88</v>
      </c>
      <c r="B20" s="584"/>
      <c r="C20" s="585"/>
      <c r="D20" s="77">
        <f>K20+H20+E20</f>
        <v>92</v>
      </c>
      <c r="E20" s="77">
        <f>SUM(E12:E19)</f>
        <v>3</v>
      </c>
      <c r="F20" s="77">
        <f>SUM(F12:F19)</f>
        <v>0</v>
      </c>
      <c r="G20" s="77">
        <f>SUM(G12:G19)</f>
        <v>0</v>
      </c>
      <c r="H20" s="39">
        <f>SUM(I20:J20)</f>
        <v>45</v>
      </c>
      <c r="I20" s="39">
        <f>SUM(I12:I19)</f>
        <v>16</v>
      </c>
      <c r="J20" s="39">
        <f>SUM(J12:J19)</f>
        <v>29</v>
      </c>
      <c r="K20" s="39">
        <f>SUM(L20:M20)</f>
        <v>44</v>
      </c>
      <c r="L20" s="39">
        <f>SUM(L12:L19)</f>
        <v>8</v>
      </c>
      <c r="M20" s="39">
        <f>SUM(M12:M19)</f>
        <v>36</v>
      </c>
      <c r="N20" s="77">
        <f>SUM(O20:P20)</f>
        <v>143187</v>
      </c>
      <c r="O20" s="77">
        <f>SUM(O12:O19)</f>
        <v>28862</v>
      </c>
      <c r="P20" s="77">
        <f>SUM(P12:P19)</f>
        <v>114325</v>
      </c>
    </row>
    <row r="21" ht="25.5" customHeight="1"/>
    <row r="22" spans="1:16" ht="25.5" customHeight="1">
      <c r="A22" s="574" t="s">
        <v>132</v>
      </c>
      <c r="B22" s="574"/>
      <c r="C22" s="574"/>
      <c r="D22" s="574"/>
      <c r="E22" s="574"/>
      <c r="F22" s="574"/>
      <c r="G22" s="574"/>
      <c r="H22" s="574"/>
      <c r="I22" s="574"/>
      <c r="J22" s="574"/>
      <c r="K22" s="574"/>
      <c r="L22" s="574"/>
      <c r="M22" s="574"/>
      <c r="N22" s="574"/>
      <c r="O22" s="574"/>
      <c r="P22" s="574"/>
    </row>
    <row r="23" spans="1:16" ht="25.5" customHeight="1">
      <c r="A23" s="480" t="s">
        <v>265</v>
      </c>
      <c r="B23" s="481"/>
      <c r="C23" s="481"/>
      <c r="D23" s="481"/>
      <c r="E23" s="481"/>
      <c r="F23" s="481"/>
      <c r="G23" s="481"/>
      <c r="H23" s="481"/>
      <c r="I23" s="482"/>
      <c r="J23" s="480" t="s">
        <v>424</v>
      </c>
      <c r="K23" s="481"/>
      <c r="L23" s="481"/>
      <c r="M23" s="481"/>
      <c r="N23" s="482"/>
      <c r="O23" s="480" t="s">
        <v>568</v>
      </c>
      <c r="P23" s="482"/>
    </row>
    <row r="24" spans="1:16" ht="35.25" customHeight="1">
      <c r="A24" s="652" t="s">
        <v>340</v>
      </c>
      <c r="B24" s="645"/>
      <c r="C24" s="646"/>
      <c r="D24" s="652" t="s">
        <v>352</v>
      </c>
      <c r="E24" s="645"/>
      <c r="F24" s="646"/>
      <c r="G24" s="652" t="s">
        <v>537</v>
      </c>
      <c r="H24" s="645"/>
      <c r="I24" s="645"/>
      <c r="J24" s="637" t="s">
        <v>273</v>
      </c>
      <c r="K24" s="648"/>
      <c r="L24" s="648"/>
      <c r="M24" s="648"/>
      <c r="N24" s="638"/>
      <c r="O24" s="645" t="s">
        <v>378</v>
      </c>
      <c r="P24" s="646"/>
    </row>
    <row r="25" spans="1:16" ht="35.25" customHeight="1">
      <c r="A25" s="649" t="s">
        <v>524</v>
      </c>
      <c r="B25" s="653"/>
      <c r="C25" s="654"/>
      <c r="D25" s="642" t="s">
        <v>529</v>
      </c>
      <c r="E25" s="643"/>
      <c r="F25" s="644"/>
      <c r="G25" s="642" t="s">
        <v>540</v>
      </c>
      <c r="H25" s="643"/>
      <c r="I25" s="643"/>
      <c r="J25" s="649" t="s">
        <v>631</v>
      </c>
      <c r="K25" s="650"/>
      <c r="L25" s="650"/>
      <c r="M25" s="650"/>
      <c r="N25" s="651"/>
      <c r="O25" s="647" t="s">
        <v>560</v>
      </c>
      <c r="P25" s="644"/>
    </row>
  </sheetData>
  <mergeCells count="45">
    <mergeCell ref="D25:F25"/>
    <mergeCell ref="O24:P24"/>
    <mergeCell ref="O25:P25"/>
    <mergeCell ref="G25:I25"/>
    <mergeCell ref="J24:N24"/>
    <mergeCell ref="J25:N25"/>
    <mergeCell ref="G24:I24"/>
    <mergeCell ref="D24:F24"/>
    <mergeCell ref="J23:N23"/>
    <mergeCell ref="O23:P23"/>
    <mergeCell ref="A24:C24"/>
    <mergeCell ref="A12:C12"/>
    <mergeCell ref="A13:C13"/>
    <mergeCell ref="A14:C14"/>
    <mergeCell ref="A15:C15"/>
    <mergeCell ref="A23:I23"/>
    <mergeCell ref="A17:C17"/>
    <mergeCell ref="A18:C18"/>
    <mergeCell ref="A19:C19"/>
    <mergeCell ref="A20:C20"/>
    <mergeCell ref="A22:P22"/>
    <mergeCell ref="D10:D11"/>
    <mergeCell ref="N10:N11"/>
    <mergeCell ref="O10:O11"/>
    <mergeCell ref="A6:C6"/>
    <mergeCell ref="A8:P8"/>
    <mergeCell ref="D9:M9"/>
    <mergeCell ref="N9:P9"/>
    <mergeCell ref="P10:P11"/>
    <mergeCell ref="A25:C25"/>
    <mergeCell ref="A1:P1"/>
    <mergeCell ref="D2:M2"/>
    <mergeCell ref="N2:P2"/>
    <mergeCell ref="P3:P4"/>
    <mergeCell ref="A5:C5"/>
    <mergeCell ref="D3:D4"/>
    <mergeCell ref="E3:G3"/>
    <mergeCell ref="H3:J3"/>
    <mergeCell ref="K3:M3"/>
    <mergeCell ref="N3:N4"/>
    <mergeCell ref="O3:O4"/>
    <mergeCell ref="E10:G10"/>
    <mergeCell ref="H10:J10"/>
    <mergeCell ref="K10:M10"/>
    <mergeCell ref="A16:C16"/>
  </mergeCells>
  <printOptions horizontalCentered="1"/>
  <pageMargins left="0.590416669845581" right="0.590416669845581" top="0.590416669845581" bottom="0.590416669845581" header="0" footer="0.1966666728258133"/>
  <pageSetup horizontalDpi="600" verticalDpi="600" orientation="portrait" paperSize="9" copies="1"/>
  <headerFooter>
    <oddFooter>&amp;L&amp;"돋움체,Italic"&amp;9 2015년 마산교구 통계&amp;R&amp;"새굴림,Italic"&amp;9 2015년 마산교구 통계</oddFooter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workbookViewId="0" topLeftCell="A1">
      <selection activeCell="A60" sqref="A60"/>
    </sheetView>
  </sheetViews>
  <sheetFormatPr defaultColWidth="8.88671875" defaultRowHeight="13.5"/>
  <sheetData/>
  <printOptions/>
  <pageMargins left="0.75" right="0.75" top="1" bottom="1" header="0.5" footer="0.5"/>
  <pageSetup fitToHeight="0" fitToWidth="0" horizontalDpi="600" verticalDpi="600" orientation="portrait" paperSize="9" copies="1"/>
</worksheet>
</file>

<file path=xl/worksheets/sheet3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F35"/>
  <sheetViews>
    <sheetView zoomScale="87" zoomScaleNormal="87" workbookViewId="0" topLeftCell="A7">
      <selection activeCell="L19" sqref="L19"/>
    </sheetView>
  </sheetViews>
  <sheetFormatPr defaultColWidth="8.88671875" defaultRowHeight="13.5"/>
  <cols>
    <col min="1" max="1" width="13.10546875" style="7" customWidth="1"/>
    <col min="2" max="2" width="12.5546875" style="7" customWidth="1"/>
    <col min="3" max="5" width="12.77734375" style="7" customWidth="1"/>
    <col min="6" max="6" width="13.88671875" style="7" customWidth="1"/>
    <col min="7" max="16384" width="8.88671875" style="7" customWidth="1"/>
  </cols>
  <sheetData>
    <row r="1" spans="1:6" ht="44.25" customHeight="1">
      <c r="A1" s="297" t="s">
        <v>721</v>
      </c>
      <c r="B1" s="297"/>
      <c r="C1" s="297"/>
      <c r="D1" s="297"/>
      <c r="E1" s="297"/>
      <c r="F1" s="297"/>
    </row>
    <row r="2" spans="1:6" ht="21.75" customHeight="1">
      <c r="A2" s="298" t="s">
        <v>146</v>
      </c>
      <c r="B2" s="298"/>
      <c r="C2" s="298"/>
      <c r="D2" s="298"/>
      <c r="E2" s="298"/>
      <c r="F2" s="298"/>
    </row>
    <row r="3" spans="1:6" ht="22.5" customHeight="1">
      <c r="A3" s="259" t="s">
        <v>137</v>
      </c>
      <c r="B3" s="260"/>
      <c r="C3" s="261"/>
      <c r="D3" s="299" t="s">
        <v>260</v>
      </c>
      <c r="E3" s="269"/>
      <c r="F3" s="8"/>
    </row>
    <row r="4" spans="1:6" ht="22.5" customHeight="1">
      <c r="A4" s="262" t="s">
        <v>259</v>
      </c>
      <c r="B4" s="263"/>
      <c r="C4" s="9" t="s">
        <v>408</v>
      </c>
      <c r="D4" s="268">
        <f>SUM(D5:E6)</f>
        <v>2560439</v>
      </c>
      <c r="E4" s="269"/>
      <c r="F4" s="29"/>
    </row>
    <row r="5" spans="1:6" ht="22.5" customHeight="1">
      <c r="A5" s="264"/>
      <c r="B5" s="265"/>
      <c r="C5" s="9" t="s">
        <v>316</v>
      </c>
      <c r="D5" s="268">
        <v>1303103</v>
      </c>
      <c r="E5" s="269"/>
      <c r="F5" s="29"/>
    </row>
    <row r="6" spans="1:6" ht="22.5" customHeight="1">
      <c r="A6" s="266"/>
      <c r="B6" s="267"/>
      <c r="C6" s="9" t="s">
        <v>427</v>
      </c>
      <c r="D6" s="268">
        <v>1257336</v>
      </c>
      <c r="E6" s="269"/>
      <c r="F6" s="29"/>
    </row>
    <row r="7" spans="1:6" ht="22.5" customHeight="1">
      <c r="A7" s="262" t="s">
        <v>526</v>
      </c>
      <c r="B7" s="263"/>
      <c r="C7" s="9" t="s">
        <v>408</v>
      </c>
      <c r="D7" s="268">
        <f>SUM(D8:E9)</f>
        <v>175308</v>
      </c>
      <c r="E7" s="269"/>
      <c r="F7" s="29"/>
    </row>
    <row r="8" spans="1:6" ht="22.5" customHeight="1">
      <c r="A8" s="264"/>
      <c r="B8" s="265"/>
      <c r="C8" s="9" t="s">
        <v>316</v>
      </c>
      <c r="D8" s="268">
        <f>'연령별-금년(남)'!AA96</f>
        <v>73533</v>
      </c>
      <c r="E8" s="269"/>
      <c r="F8" s="29"/>
    </row>
    <row r="9" spans="1:6" ht="22.5" customHeight="1">
      <c r="A9" s="266"/>
      <c r="B9" s="267"/>
      <c r="C9" s="9" t="s">
        <v>427</v>
      </c>
      <c r="D9" s="268">
        <f>'연령별-금년(여)'!AA96</f>
        <v>101775</v>
      </c>
      <c r="E9" s="269"/>
      <c r="F9" s="29"/>
    </row>
    <row r="10" spans="1:6" ht="22.5" customHeight="1">
      <c r="A10" s="259" t="s">
        <v>201</v>
      </c>
      <c r="B10" s="260"/>
      <c r="C10" s="261"/>
      <c r="D10" s="270">
        <f>D7/D4</f>
        <v>0.06846794631701829</v>
      </c>
      <c r="E10" s="271"/>
      <c r="F10" s="10"/>
    </row>
    <row r="12" ht="22.5" customHeight="1">
      <c r="A12" s="30" t="s">
        <v>465</v>
      </c>
    </row>
    <row r="13" ht="21" customHeight="1">
      <c r="A13" s="11" t="s">
        <v>349</v>
      </c>
    </row>
    <row r="14" spans="1:6" ht="21" customHeight="1">
      <c r="A14" s="274" t="s">
        <v>776</v>
      </c>
      <c r="B14" s="275"/>
      <c r="C14" s="268" t="s">
        <v>251</v>
      </c>
      <c r="D14" s="272"/>
      <c r="E14" s="272"/>
      <c r="F14" s="273"/>
    </row>
    <row r="15" spans="1:6" ht="21" customHeight="1">
      <c r="A15" s="276"/>
      <c r="B15" s="277"/>
      <c r="C15" s="268" t="s">
        <v>505</v>
      </c>
      <c r="D15" s="273"/>
      <c r="E15" s="12" t="s">
        <v>412</v>
      </c>
      <c r="F15" s="12" t="s">
        <v>408</v>
      </c>
    </row>
    <row r="16" spans="1:6" ht="21" customHeight="1">
      <c r="A16" s="274" t="s">
        <v>301</v>
      </c>
      <c r="B16" s="283"/>
      <c r="C16" s="36" t="s">
        <v>492</v>
      </c>
      <c r="D16" s="13">
        <v>2</v>
      </c>
      <c r="E16" s="278"/>
      <c r="F16" s="13">
        <v>2</v>
      </c>
    </row>
    <row r="17" spans="1:6" ht="21" customHeight="1">
      <c r="A17" s="284"/>
      <c r="B17" s="285"/>
      <c r="C17" s="36" t="s">
        <v>432</v>
      </c>
      <c r="D17" s="13">
        <v>3</v>
      </c>
      <c r="E17" s="279"/>
      <c r="F17" s="281">
        <f>D17+D18</f>
        <v>162</v>
      </c>
    </row>
    <row r="18" spans="1:6" ht="21" customHeight="1">
      <c r="A18" s="286"/>
      <c r="B18" s="287"/>
      <c r="C18" s="36" t="s">
        <v>543</v>
      </c>
      <c r="D18" s="13">
        <v>159</v>
      </c>
      <c r="E18" s="280"/>
      <c r="F18" s="282"/>
    </row>
    <row r="19" spans="1:6" ht="21" customHeight="1">
      <c r="A19" s="291" t="s">
        <v>187</v>
      </c>
      <c r="B19" s="292"/>
      <c r="C19" s="293">
        <v>28</v>
      </c>
      <c r="D19" s="294"/>
      <c r="E19" s="13">
        <v>2</v>
      </c>
      <c r="F19" s="13">
        <f>C19+E19</f>
        <v>30</v>
      </c>
    </row>
    <row r="20" spans="1:6" ht="21" customHeight="1">
      <c r="A20" s="291" t="s">
        <v>778</v>
      </c>
      <c r="B20" s="292"/>
      <c r="C20" s="293">
        <f>D16+D17+D18+C19</f>
        <v>192</v>
      </c>
      <c r="D20" s="294"/>
      <c r="E20" s="13">
        <f>SUM(E16:E19)</f>
        <v>2</v>
      </c>
      <c r="F20" s="13">
        <f>SUM(F16:F19)</f>
        <v>194</v>
      </c>
    </row>
    <row r="21" ht="21" customHeight="1">
      <c r="A21" s="7" t="s">
        <v>330</v>
      </c>
    </row>
    <row r="22" spans="1:6" ht="20.25" customHeight="1">
      <c r="A22" s="259" t="s">
        <v>236</v>
      </c>
      <c r="B22" s="260"/>
      <c r="C22" s="260"/>
      <c r="D22" s="261"/>
      <c r="E22" s="259" t="s">
        <v>251</v>
      </c>
      <c r="F22" s="261"/>
    </row>
    <row r="23" spans="1:6" ht="20.25" customHeight="1">
      <c r="A23" s="288" t="s">
        <v>55</v>
      </c>
      <c r="B23" s="288" t="s">
        <v>74</v>
      </c>
      <c r="C23" s="288" t="s">
        <v>50</v>
      </c>
      <c r="D23" s="35" t="s">
        <v>536</v>
      </c>
      <c r="E23" s="259">
        <v>90</v>
      </c>
      <c r="F23" s="261"/>
    </row>
    <row r="24" spans="1:6" ht="20.25" customHeight="1">
      <c r="A24" s="289"/>
      <c r="B24" s="289"/>
      <c r="C24" s="289"/>
      <c r="D24" s="35" t="s">
        <v>641</v>
      </c>
      <c r="E24" s="259">
        <v>30</v>
      </c>
      <c r="F24" s="261"/>
    </row>
    <row r="25" spans="1:6" ht="20.25" customHeight="1">
      <c r="A25" s="289"/>
      <c r="B25" s="289"/>
      <c r="C25" s="290"/>
      <c r="D25" s="35" t="s">
        <v>650</v>
      </c>
      <c r="E25" s="259">
        <v>16</v>
      </c>
      <c r="F25" s="261"/>
    </row>
    <row r="26" spans="1:6" ht="20.25" customHeight="1">
      <c r="A26" s="289"/>
      <c r="B26" s="289"/>
      <c r="C26" s="288" t="s">
        <v>43</v>
      </c>
      <c r="D26" s="33" t="s">
        <v>445</v>
      </c>
      <c r="E26" s="259">
        <v>5</v>
      </c>
      <c r="F26" s="261"/>
    </row>
    <row r="27" spans="1:6" ht="20.25" customHeight="1">
      <c r="A27" s="289"/>
      <c r="B27" s="289"/>
      <c r="C27" s="295"/>
      <c r="D27" s="33" t="s">
        <v>651</v>
      </c>
      <c r="E27" s="259">
        <v>3</v>
      </c>
      <c r="F27" s="261"/>
    </row>
    <row r="28" spans="1:6" ht="20.25" customHeight="1">
      <c r="A28" s="289"/>
      <c r="B28" s="289"/>
      <c r="C28" s="288" t="s">
        <v>59</v>
      </c>
      <c r="D28" s="33" t="s">
        <v>643</v>
      </c>
      <c r="E28" s="259">
        <v>4</v>
      </c>
      <c r="F28" s="261"/>
    </row>
    <row r="29" spans="1:6" ht="20.25" customHeight="1">
      <c r="A29" s="289"/>
      <c r="B29" s="289"/>
      <c r="C29" s="295"/>
      <c r="D29" s="33" t="s">
        <v>542</v>
      </c>
      <c r="E29" s="259">
        <v>1</v>
      </c>
      <c r="F29" s="261"/>
    </row>
    <row r="30" spans="1:6" ht="20.25" customHeight="1">
      <c r="A30" s="289"/>
      <c r="B30" s="289"/>
      <c r="C30" s="296"/>
      <c r="D30" s="33" t="s">
        <v>436</v>
      </c>
      <c r="E30" s="259">
        <v>2</v>
      </c>
      <c r="F30" s="261"/>
    </row>
    <row r="31" spans="1:6" ht="20.25" customHeight="1">
      <c r="A31" s="289"/>
      <c r="B31" s="289"/>
      <c r="C31" s="288" t="s">
        <v>60</v>
      </c>
      <c r="D31" s="35" t="s">
        <v>660</v>
      </c>
      <c r="E31" s="259">
        <v>2</v>
      </c>
      <c r="F31" s="261"/>
    </row>
    <row r="32" spans="1:6" ht="20.25" customHeight="1">
      <c r="A32" s="289"/>
      <c r="B32" s="289"/>
      <c r="C32" s="289"/>
      <c r="D32" s="9" t="s">
        <v>681</v>
      </c>
      <c r="E32" s="259">
        <v>9</v>
      </c>
      <c r="F32" s="261"/>
    </row>
    <row r="33" spans="1:6" ht="20.25" customHeight="1">
      <c r="A33" s="289"/>
      <c r="B33" s="290"/>
      <c r="C33" s="290"/>
      <c r="D33" s="35" t="s">
        <v>519</v>
      </c>
      <c r="E33" s="259">
        <v>2</v>
      </c>
      <c r="F33" s="261"/>
    </row>
    <row r="34" spans="1:6" ht="20.25" customHeight="1">
      <c r="A34" s="290"/>
      <c r="B34" s="259" t="s">
        <v>188</v>
      </c>
      <c r="C34" s="260"/>
      <c r="D34" s="261"/>
      <c r="E34" s="259">
        <v>28</v>
      </c>
      <c r="F34" s="261"/>
    </row>
    <row r="35" spans="1:6" ht="20.25" customHeight="1">
      <c r="A35" s="35" t="s">
        <v>299</v>
      </c>
      <c r="B35" s="259" t="s">
        <v>188</v>
      </c>
      <c r="C35" s="260"/>
      <c r="D35" s="261"/>
      <c r="E35" s="259">
        <v>2</v>
      </c>
      <c r="F35" s="261"/>
    </row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  <row r="60" ht="20.25" customHeight="1"/>
    <row r="61" ht="20.25" customHeight="1"/>
    <row r="62" ht="20.25" customHeight="1"/>
    <row r="63" ht="20.25" customHeight="1"/>
    <row r="64" ht="20.25" customHeight="1"/>
    <row r="65" ht="20.25" customHeight="1"/>
    <row r="66" ht="20.25" customHeight="1"/>
    <row r="67" ht="20.25" customHeight="1"/>
    <row r="68" ht="20.25" customHeight="1"/>
    <row r="69" ht="20.25" customHeight="1"/>
    <row r="70" ht="20.25" customHeight="1"/>
    <row r="71" ht="20.25" customHeight="1"/>
    <row r="72" ht="20.25" customHeight="1"/>
    <row r="73" ht="20.25" customHeight="1"/>
    <row r="74" ht="20.25" customHeight="1"/>
    <row r="75" ht="20.25" customHeight="1"/>
    <row r="76" ht="20.25" customHeight="1"/>
  </sheetData>
  <mergeCells count="47">
    <mergeCell ref="A10:C10"/>
    <mergeCell ref="A7:B9"/>
    <mergeCell ref="D9:E9"/>
    <mergeCell ref="D10:E10"/>
    <mergeCell ref="D7:E7"/>
    <mergeCell ref="D8:E8"/>
    <mergeCell ref="C14:F14"/>
    <mergeCell ref="A14:B15"/>
    <mergeCell ref="C15:D15"/>
    <mergeCell ref="E16:E18"/>
    <mergeCell ref="F17:F18"/>
    <mergeCell ref="A16:B18"/>
    <mergeCell ref="B35:D35"/>
    <mergeCell ref="B23:B33"/>
    <mergeCell ref="E34:F34"/>
    <mergeCell ref="E35:F35"/>
    <mergeCell ref="E28:F28"/>
    <mergeCell ref="E32:F32"/>
    <mergeCell ref="E26:F26"/>
    <mergeCell ref="E23:F23"/>
    <mergeCell ref="E24:F24"/>
    <mergeCell ref="E31:F31"/>
    <mergeCell ref="E25:F25"/>
    <mergeCell ref="A23:A34"/>
    <mergeCell ref="B34:D34"/>
    <mergeCell ref="E22:F22"/>
    <mergeCell ref="A19:B19"/>
    <mergeCell ref="A20:B20"/>
    <mergeCell ref="E33:F33"/>
    <mergeCell ref="C31:C33"/>
    <mergeCell ref="C19:D19"/>
    <mergeCell ref="C20:D20"/>
    <mergeCell ref="A22:D22"/>
    <mergeCell ref="E30:F30"/>
    <mergeCell ref="E27:F27"/>
    <mergeCell ref="E29:F29"/>
    <mergeCell ref="C26:C27"/>
    <mergeCell ref="C28:C30"/>
    <mergeCell ref="C23:C25"/>
    <mergeCell ref="A1:F1"/>
    <mergeCell ref="A2:F2"/>
    <mergeCell ref="A3:C3"/>
    <mergeCell ref="A4:B6"/>
    <mergeCell ref="D3:E3"/>
    <mergeCell ref="D4:E4"/>
    <mergeCell ref="D5:E5"/>
    <mergeCell ref="D6:E6"/>
  </mergeCells>
  <printOptions horizontalCentered="1"/>
  <pageMargins left="0.590416669845581" right="0.590416669845581" top="0.511388897895813" bottom="0.511388897895813" header="0" footer="0.1966666728258133"/>
  <pageSetup horizontalDpi="600" verticalDpi="600" orientation="portrait" paperSize="9" copies="1"/>
  <headerFooter>
    <oddFooter>&amp;L&amp;"새굴림,Italic"&amp;9 2015년 마산교구 통계&amp;C&amp;"돋움,Regular"-3-&amp;R&amp;"새굴림,Italic"&amp;9 2015년 마산교구 통계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workbookViewId="0" topLeftCell="A1">
      <selection activeCell="B38" sqref="B38"/>
    </sheetView>
  </sheetViews>
  <sheetFormatPr defaultColWidth="8.88671875" defaultRowHeight="13.5"/>
  <sheetData/>
  <printOptions/>
  <pageMargins left="0.75" right="0.75" top="1" bottom="1" header="0.5" footer="0.5"/>
  <pageSetup fitToHeight="0" fitToWidth="0" horizontalDpi="600" verticalDpi="600" orientation="portrait" paperSize="9" copies="1"/>
</worksheet>
</file>

<file path=xl/worksheets/sheet3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workbookViewId="0" topLeftCell="A1">
      <selection activeCell="J31" sqref="J31"/>
    </sheetView>
  </sheetViews>
  <sheetFormatPr defaultColWidth="8.88671875" defaultRowHeight="13.5"/>
  <sheetData/>
  <printOptions/>
  <pageMargins left="0.75" right="0.75" top="1" bottom="1" header="0.5" footer="0.5"/>
  <pageSetup fitToHeight="0" fitToWidth="0" horizontalDpi="600" verticalDpi="600" orientation="portrait" paperSize="9" copies="1"/>
</worksheet>
</file>

<file path=xl/worksheets/sheet3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workbookViewId="0" topLeftCell="A1">
      <selection activeCell="D39" sqref="D39"/>
    </sheetView>
  </sheetViews>
  <sheetFormatPr defaultColWidth="8.88671875" defaultRowHeight="13.5"/>
  <sheetData/>
  <printOptions/>
  <pageMargins left="0.6997222304344177" right="0.6997222304344177" top="0.75" bottom="0.75" header="0.30000001192092896" footer="0.30000001192092896"/>
  <pageSetup fitToHeight="0" fitToWidth="0" horizontalDpi="600" verticalDpi="600" orientation="portrait" paperSize="9" copies="1"/>
</worksheet>
</file>

<file path=xl/worksheets/sheet33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workbookViewId="0" topLeftCell="A1">
      <selection activeCell="C39" sqref="C39"/>
    </sheetView>
  </sheetViews>
  <sheetFormatPr defaultColWidth="8.88671875" defaultRowHeight="13.5"/>
  <sheetData/>
  <printOptions/>
  <pageMargins left="0.6997222304344177" right="0.6997222304344177" top="0.75" bottom="0.75" header="0.30000001192092896" footer="0.30000001192092896"/>
  <pageSetup fitToHeight="0" fitToWidth="0" horizontalDpi="600" verticalDpi="600" orientation="portrait" paperSize="9" copies="1"/>
</worksheet>
</file>

<file path=xl/worksheets/sheet34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workbookViewId="0" topLeftCell="A1">
      <selection activeCell="C38" sqref="C38"/>
    </sheetView>
  </sheetViews>
  <sheetFormatPr defaultColWidth="8.88671875" defaultRowHeight="13.5"/>
  <sheetData/>
  <printOptions/>
  <pageMargins left="0.6997222304344177" right="0.6997222304344177" top="0.75" bottom="0.75" header="0.30000001192092896" footer="0.30000001192092896"/>
  <pageSetup horizontalDpi="600" verticalDpi="600" orientation="portrait" paperSize="9" copies="1"/>
</worksheet>
</file>

<file path=xl/worksheets/sheet35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6997222304344177" right="0.6997222304344177" top="0.75" bottom="0.75" header="0.30000001192092896" footer="0.30000001192092896"/>
  <pageSetup horizontalDpi="600" verticalDpi="600" orientation="portrait" paperSize="9" copies="1"/>
</worksheet>
</file>

<file path=xl/worksheets/sheet4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E78"/>
  <sheetViews>
    <sheetView zoomScale="135" zoomScaleNormal="135" workbookViewId="0" topLeftCell="A40">
      <selection activeCell="B4" sqref="A4:B76"/>
    </sheetView>
  </sheetViews>
  <sheetFormatPr defaultColWidth="8.88671875" defaultRowHeight="13.5"/>
  <cols>
    <col min="1" max="1" width="2.21484375" style="46" customWidth="1"/>
    <col min="2" max="2" width="2.10546875" style="46" customWidth="1"/>
    <col min="3" max="3" width="2.4453125" style="46" customWidth="1"/>
    <col min="4" max="4" width="5.5546875" style="46" customWidth="1"/>
    <col min="5" max="5" width="65.88671875" style="47" customWidth="1"/>
    <col min="6" max="6" width="8.88671875" style="46" customWidth="1"/>
    <col min="7" max="31" width="2.88671875" style="46" customWidth="1"/>
    <col min="32" max="41" width="3.3359375" style="46" customWidth="1"/>
    <col min="42" max="16384" width="8.88671875" style="46" customWidth="1"/>
  </cols>
  <sheetData>
    <row r="1" spans="1:5" ht="14.45">
      <c r="A1" s="305" t="s">
        <v>204</v>
      </c>
      <c r="B1" s="305"/>
      <c r="C1" s="305"/>
      <c r="D1" s="305"/>
      <c r="E1" s="305"/>
    </row>
    <row r="2" spans="1:5" ht="20.25" customHeight="1">
      <c r="A2" s="310" t="s">
        <v>400</v>
      </c>
      <c r="B2" s="310"/>
      <c r="C2" s="306" t="s">
        <v>121</v>
      </c>
      <c r="D2" s="307"/>
      <c r="E2" s="48" t="s">
        <v>56</v>
      </c>
    </row>
    <row r="3" spans="1:5" ht="9.75" customHeight="1">
      <c r="A3" s="49" t="s">
        <v>382</v>
      </c>
      <c r="B3" s="49" t="s">
        <v>388</v>
      </c>
      <c r="C3" s="308" t="s">
        <v>473</v>
      </c>
      <c r="D3" s="309"/>
      <c r="E3" s="51" t="s">
        <v>28</v>
      </c>
    </row>
    <row r="4" spans="1:5" ht="9.75" customHeight="1">
      <c r="A4" s="302" t="s">
        <v>752</v>
      </c>
      <c r="B4" s="300" t="s">
        <v>758</v>
      </c>
      <c r="C4" s="52">
        <v>1</v>
      </c>
      <c r="D4" s="52" t="s">
        <v>338</v>
      </c>
      <c r="E4" s="56" t="s">
        <v>70</v>
      </c>
    </row>
    <row r="5" spans="1:5" ht="9.75" customHeight="1">
      <c r="A5" s="303"/>
      <c r="B5" s="300"/>
      <c r="C5" s="52">
        <v>2</v>
      </c>
      <c r="D5" s="52" t="s">
        <v>353</v>
      </c>
      <c r="E5" s="56" t="s">
        <v>309</v>
      </c>
    </row>
    <row r="6" spans="1:5" ht="9.75" customHeight="1">
      <c r="A6" s="303"/>
      <c r="B6" s="300"/>
      <c r="C6" s="52">
        <v>3</v>
      </c>
      <c r="D6" s="52" t="s">
        <v>344</v>
      </c>
      <c r="E6" s="56" t="s">
        <v>22</v>
      </c>
    </row>
    <row r="7" spans="1:5" ht="9.75" customHeight="1">
      <c r="A7" s="303"/>
      <c r="B7" s="300"/>
      <c r="C7" s="52">
        <v>4</v>
      </c>
      <c r="D7" s="52" t="s">
        <v>506</v>
      </c>
      <c r="E7" s="56" t="s">
        <v>310</v>
      </c>
    </row>
    <row r="8" spans="1:5" ht="9.75" customHeight="1">
      <c r="A8" s="303"/>
      <c r="B8" s="300"/>
      <c r="C8" s="52">
        <v>5</v>
      </c>
      <c r="D8" s="52" t="s">
        <v>386</v>
      </c>
      <c r="E8" s="56" t="s">
        <v>231</v>
      </c>
    </row>
    <row r="9" spans="1:5" ht="9.75" customHeight="1">
      <c r="A9" s="303"/>
      <c r="B9" s="300"/>
      <c r="C9" s="52">
        <v>6</v>
      </c>
      <c r="D9" s="52" t="s">
        <v>459</v>
      </c>
      <c r="E9" s="56" t="s">
        <v>53</v>
      </c>
    </row>
    <row r="10" spans="1:5" ht="9.75" customHeight="1">
      <c r="A10" s="303"/>
      <c r="B10" s="300"/>
      <c r="C10" s="52">
        <v>7</v>
      </c>
      <c r="D10" s="52" t="s">
        <v>321</v>
      </c>
      <c r="E10" s="56" t="s">
        <v>21</v>
      </c>
    </row>
    <row r="11" spans="1:5" ht="9.75" customHeight="1">
      <c r="A11" s="303"/>
      <c r="B11" s="300" t="s">
        <v>760</v>
      </c>
      <c r="C11" s="52">
        <v>8</v>
      </c>
      <c r="D11" s="52" t="s">
        <v>389</v>
      </c>
      <c r="E11" s="56" t="s">
        <v>66</v>
      </c>
    </row>
    <row r="12" spans="1:5" ht="9.75" customHeight="1">
      <c r="A12" s="303"/>
      <c r="B12" s="300"/>
      <c r="C12" s="52">
        <v>9</v>
      </c>
      <c r="D12" s="52" t="s">
        <v>365</v>
      </c>
      <c r="E12" s="56" t="s">
        <v>26</v>
      </c>
    </row>
    <row r="13" spans="1:5" ht="9.75" customHeight="1">
      <c r="A13" s="303"/>
      <c r="B13" s="300"/>
      <c r="C13" s="52">
        <v>10</v>
      </c>
      <c r="D13" s="52" t="s">
        <v>399</v>
      </c>
      <c r="E13" s="56" t="s">
        <v>23</v>
      </c>
    </row>
    <row r="14" spans="1:5" ht="18.75" customHeight="1">
      <c r="A14" s="303"/>
      <c r="B14" s="300"/>
      <c r="C14" s="52">
        <v>11</v>
      </c>
      <c r="D14" s="52" t="s">
        <v>346</v>
      </c>
      <c r="E14" s="55" t="s">
        <v>0</v>
      </c>
    </row>
    <row r="15" spans="1:5" ht="8.25" customHeight="1">
      <c r="A15" s="303"/>
      <c r="B15" s="300"/>
      <c r="C15" s="52">
        <v>12</v>
      </c>
      <c r="D15" s="52" t="s">
        <v>490</v>
      </c>
      <c r="E15" s="56" t="s">
        <v>69</v>
      </c>
    </row>
    <row r="16" spans="1:5" ht="9.75" customHeight="1">
      <c r="A16" s="303"/>
      <c r="B16" s="300"/>
      <c r="C16" s="52">
        <v>13</v>
      </c>
      <c r="D16" s="52" t="s">
        <v>498</v>
      </c>
      <c r="E16" s="56" t="s">
        <v>155</v>
      </c>
    </row>
    <row r="17" spans="1:5" ht="9.75" customHeight="1">
      <c r="A17" s="303"/>
      <c r="B17" s="300" t="s">
        <v>761</v>
      </c>
      <c r="C17" s="52">
        <v>14</v>
      </c>
      <c r="D17" s="52" t="s">
        <v>502</v>
      </c>
      <c r="E17" s="56" t="s">
        <v>161</v>
      </c>
    </row>
    <row r="18" spans="1:5" ht="9.75" customHeight="1">
      <c r="A18" s="303"/>
      <c r="B18" s="300"/>
      <c r="C18" s="52">
        <v>15</v>
      </c>
      <c r="D18" s="52" t="s">
        <v>461</v>
      </c>
      <c r="E18" s="56" t="s">
        <v>237</v>
      </c>
    </row>
    <row r="19" spans="1:5" ht="9.75" customHeight="1">
      <c r="A19" s="303"/>
      <c r="B19" s="300"/>
      <c r="C19" s="52">
        <v>16</v>
      </c>
      <c r="D19" s="52" t="s">
        <v>504</v>
      </c>
      <c r="E19" s="56" t="s">
        <v>226</v>
      </c>
    </row>
    <row r="20" spans="1:5" ht="9.75" customHeight="1">
      <c r="A20" s="303"/>
      <c r="B20" s="300"/>
      <c r="C20" s="52">
        <v>17</v>
      </c>
      <c r="D20" s="52" t="s">
        <v>471</v>
      </c>
      <c r="E20" s="56" t="s">
        <v>24</v>
      </c>
    </row>
    <row r="21" spans="1:5" ht="9.75" customHeight="1">
      <c r="A21" s="303"/>
      <c r="B21" s="300"/>
      <c r="C21" s="52">
        <v>18</v>
      </c>
      <c r="D21" s="52" t="s">
        <v>472</v>
      </c>
      <c r="E21" s="56" t="s">
        <v>779</v>
      </c>
    </row>
    <row r="22" spans="1:5" ht="9.75" customHeight="1">
      <c r="A22" s="304"/>
      <c r="B22" s="300"/>
      <c r="C22" s="52">
        <v>19</v>
      </c>
      <c r="D22" s="52" t="s">
        <v>479</v>
      </c>
      <c r="E22" s="56" t="s">
        <v>234</v>
      </c>
    </row>
    <row r="23" spans="1:5" ht="10.5" customHeight="1">
      <c r="A23" s="302" t="s">
        <v>210</v>
      </c>
      <c r="B23" s="300" t="s">
        <v>758</v>
      </c>
      <c r="C23" s="52">
        <v>20</v>
      </c>
      <c r="D23" s="52" t="s">
        <v>351</v>
      </c>
      <c r="E23" s="56" t="s">
        <v>229</v>
      </c>
    </row>
    <row r="24" spans="1:5" ht="10.5" customHeight="1">
      <c r="A24" s="303"/>
      <c r="B24" s="300"/>
      <c r="C24" s="52">
        <v>21</v>
      </c>
      <c r="D24" s="52" t="s">
        <v>387</v>
      </c>
      <c r="E24" s="56" t="s">
        <v>220</v>
      </c>
    </row>
    <row r="25" spans="1:5" ht="10.5" customHeight="1">
      <c r="A25" s="303"/>
      <c r="B25" s="300"/>
      <c r="C25" s="52">
        <v>22</v>
      </c>
      <c r="D25" s="52" t="s">
        <v>539</v>
      </c>
      <c r="E25" s="56" t="s">
        <v>45</v>
      </c>
    </row>
    <row r="26" spans="1:5" ht="10.5" customHeight="1">
      <c r="A26" s="303"/>
      <c r="B26" s="300"/>
      <c r="C26" s="52">
        <v>23</v>
      </c>
      <c r="D26" s="52" t="s">
        <v>496</v>
      </c>
      <c r="E26" s="56" t="s">
        <v>68</v>
      </c>
    </row>
    <row r="27" spans="1:5" s="46" customFormat="1" ht="10.5" customHeight="1">
      <c r="A27" s="302"/>
      <c r="B27" s="300" t="s">
        <v>760</v>
      </c>
      <c r="C27" s="52">
        <v>24</v>
      </c>
      <c r="D27" s="52" t="s">
        <v>314</v>
      </c>
      <c r="E27" s="56" t="s">
        <v>17</v>
      </c>
    </row>
    <row r="28" spans="1:5" s="46" customFormat="1" ht="10.5" customHeight="1">
      <c r="A28" s="302"/>
      <c r="B28" s="300"/>
      <c r="C28" s="52">
        <v>25</v>
      </c>
      <c r="D28" s="52" t="s">
        <v>468</v>
      </c>
      <c r="E28" s="56" t="s">
        <v>10</v>
      </c>
    </row>
    <row r="29" spans="1:5" s="46" customFormat="1" ht="10.5" customHeight="1">
      <c r="A29" s="302"/>
      <c r="B29" s="300"/>
      <c r="C29" s="52">
        <v>26</v>
      </c>
      <c r="D29" s="52" t="s">
        <v>362</v>
      </c>
      <c r="E29" s="56" t="s">
        <v>64</v>
      </c>
    </row>
    <row r="30" spans="1:5" s="46" customFormat="1" ht="10.5" customHeight="1">
      <c r="A30" s="302"/>
      <c r="B30" s="300"/>
      <c r="C30" s="52">
        <v>27</v>
      </c>
      <c r="D30" s="52" t="s">
        <v>485</v>
      </c>
      <c r="E30" s="56" t="s">
        <v>58</v>
      </c>
    </row>
    <row r="31" spans="1:5" s="46" customFormat="1" ht="10.5" customHeight="1">
      <c r="A31" s="302"/>
      <c r="B31" s="300"/>
      <c r="C31" s="52">
        <v>28</v>
      </c>
      <c r="D31" s="52" t="s">
        <v>371</v>
      </c>
      <c r="E31" s="58" t="s">
        <v>67</v>
      </c>
    </row>
    <row r="32" spans="1:5" s="46" customFormat="1" ht="10.5" customHeight="1">
      <c r="A32" s="302"/>
      <c r="B32" s="300" t="s">
        <v>761</v>
      </c>
      <c r="C32" s="52">
        <v>29</v>
      </c>
      <c r="D32" s="52" t="s">
        <v>391</v>
      </c>
      <c r="E32" s="56" t="s">
        <v>228</v>
      </c>
    </row>
    <row r="33" spans="1:5" s="46" customFormat="1" ht="10.5" customHeight="1">
      <c r="A33" s="302"/>
      <c r="B33" s="300"/>
      <c r="C33" s="52">
        <v>30</v>
      </c>
      <c r="D33" s="52" t="s">
        <v>354</v>
      </c>
      <c r="E33" s="59" t="s">
        <v>15</v>
      </c>
    </row>
    <row r="34" spans="1:5" s="46" customFormat="1" ht="10.5" customHeight="1">
      <c r="A34" s="302"/>
      <c r="B34" s="300"/>
      <c r="C34" s="52">
        <v>31</v>
      </c>
      <c r="D34" s="52" t="s">
        <v>406</v>
      </c>
      <c r="E34" s="56" t="s">
        <v>771</v>
      </c>
    </row>
    <row r="35" spans="1:5" s="46" customFormat="1" ht="10.5" customHeight="1">
      <c r="A35" s="302"/>
      <c r="B35" s="300"/>
      <c r="C35" s="52">
        <v>32</v>
      </c>
      <c r="D35" s="52" t="s">
        <v>483</v>
      </c>
      <c r="E35" s="56" t="s">
        <v>40</v>
      </c>
    </row>
    <row r="36" spans="1:5" s="46" customFormat="1" ht="10.5" customHeight="1">
      <c r="A36" s="302"/>
      <c r="B36" s="300"/>
      <c r="C36" s="52">
        <v>33</v>
      </c>
      <c r="D36" s="52" t="s">
        <v>339</v>
      </c>
      <c r="E36" s="60" t="s">
        <v>54</v>
      </c>
    </row>
    <row r="37" spans="1:5" ht="10.5" customHeight="1">
      <c r="A37" s="303"/>
      <c r="B37" s="300" t="s">
        <v>762</v>
      </c>
      <c r="C37" s="52">
        <v>34</v>
      </c>
      <c r="D37" s="53" t="s">
        <v>634</v>
      </c>
      <c r="E37" s="56" t="s">
        <v>36</v>
      </c>
    </row>
    <row r="38" spans="1:5" ht="10.5" customHeight="1">
      <c r="A38" s="303"/>
      <c r="B38" s="300"/>
      <c r="C38" s="52">
        <v>35</v>
      </c>
      <c r="D38" s="52" t="s">
        <v>456</v>
      </c>
      <c r="E38" s="57" t="s">
        <v>30</v>
      </c>
    </row>
    <row r="39" spans="1:5" ht="10.5" customHeight="1">
      <c r="A39" s="303"/>
      <c r="B39" s="300"/>
      <c r="C39" s="52">
        <v>36</v>
      </c>
      <c r="D39" s="52" t="s">
        <v>481</v>
      </c>
      <c r="E39" s="56" t="s">
        <v>214</v>
      </c>
    </row>
    <row r="40" spans="1:5" ht="10.5" customHeight="1">
      <c r="A40" s="303"/>
      <c r="B40" s="300"/>
      <c r="C40" s="52">
        <v>37</v>
      </c>
      <c r="D40" s="52" t="s">
        <v>463</v>
      </c>
      <c r="E40" s="56" t="s">
        <v>144</v>
      </c>
    </row>
    <row r="41" spans="1:5" ht="10.5" customHeight="1">
      <c r="A41" s="303"/>
      <c r="B41" s="300"/>
      <c r="C41" s="52">
        <v>38</v>
      </c>
      <c r="D41" s="52" t="s">
        <v>531</v>
      </c>
      <c r="E41" s="56" t="s">
        <v>103</v>
      </c>
    </row>
    <row r="42" spans="1:5" ht="10.5" customHeight="1">
      <c r="A42" s="302" t="s">
        <v>166</v>
      </c>
      <c r="B42" s="300" t="s">
        <v>758</v>
      </c>
      <c r="C42" s="52">
        <v>39</v>
      </c>
      <c r="D42" s="52" t="s">
        <v>323</v>
      </c>
      <c r="E42" s="56" t="s">
        <v>142</v>
      </c>
    </row>
    <row r="43" spans="1:5" ht="10.5" customHeight="1">
      <c r="A43" s="303"/>
      <c r="B43" s="300"/>
      <c r="C43" s="52">
        <v>40</v>
      </c>
      <c r="D43" s="52" t="s">
        <v>372</v>
      </c>
      <c r="E43" s="56" t="s">
        <v>308</v>
      </c>
    </row>
    <row r="44" spans="1:5" ht="10.5" customHeight="1">
      <c r="A44" s="303"/>
      <c r="B44" s="300"/>
      <c r="C44" s="52">
        <v>41</v>
      </c>
      <c r="D44" s="52" t="s">
        <v>376</v>
      </c>
      <c r="E44" s="56" t="s">
        <v>777</v>
      </c>
    </row>
    <row r="45" spans="1:5" ht="10.5" customHeight="1">
      <c r="A45" s="303"/>
      <c r="B45" s="300"/>
      <c r="C45" s="52">
        <v>42</v>
      </c>
      <c r="D45" s="52" t="s">
        <v>423</v>
      </c>
      <c r="E45" s="56" t="s">
        <v>71</v>
      </c>
    </row>
    <row r="46" spans="1:5" ht="10.5" customHeight="1">
      <c r="A46" s="303"/>
      <c r="B46" s="300"/>
      <c r="C46" s="52">
        <v>43</v>
      </c>
      <c r="D46" s="52" t="s">
        <v>374</v>
      </c>
      <c r="E46" s="56" t="s">
        <v>767</v>
      </c>
    </row>
    <row r="47" spans="1:5" ht="10.5" customHeight="1">
      <c r="A47" s="303"/>
      <c r="B47" s="300" t="s">
        <v>760</v>
      </c>
      <c r="C47" s="52">
        <v>44</v>
      </c>
      <c r="D47" s="52" t="s">
        <v>347</v>
      </c>
      <c r="E47" s="56" t="s">
        <v>157</v>
      </c>
    </row>
    <row r="48" spans="1:5" ht="10.5" customHeight="1">
      <c r="A48" s="303"/>
      <c r="B48" s="300"/>
      <c r="C48" s="52">
        <v>45</v>
      </c>
      <c r="D48" s="52" t="s">
        <v>645</v>
      </c>
      <c r="E48" s="56" t="s">
        <v>116</v>
      </c>
    </row>
    <row r="49" spans="1:5" ht="10.5" customHeight="1">
      <c r="A49" s="303"/>
      <c r="B49" s="300"/>
      <c r="C49" s="52">
        <v>46</v>
      </c>
      <c r="D49" s="52" t="s">
        <v>449</v>
      </c>
      <c r="E49" s="56" t="s">
        <v>57</v>
      </c>
    </row>
    <row r="50" spans="1:5" ht="10.5" customHeight="1">
      <c r="A50" s="303"/>
      <c r="B50" s="300"/>
      <c r="C50" s="52">
        <v>47</v>
      </c>
      <c r="D50" s="52" t="s">
        <v>370</v>
      </c>
      <c r="E50" s="56" t="s">
        <v>41</v>
      </c>
    </row>
    <row r="51" spans="1:5" ht="10.5" customHeight="1">
      <c r="A51" s="303"/>
      <c r="B51" s="300"/>
      <c r="C51" s="52">
        <v>48</v>
      </c>
      <c r="D51" s="52" t="s">
        <v>390</v>
      </c>
      <c r="E51" s="56" t="s">
        <v>62</v>
      </c>
    </row>
    <row r="52" spans="1:5" ht="10.5" customHeight="1">
      <c r="A52" s="303"/>
      <c r="B52" s="300"/>
      <c r="C52" s="52">
        <v>49</v>
      </c>
      <c r="D52" s="52" t="s">
        <v>397</v>
      </c>
      <c r="E52" s="56" t="s">
        <v>72</v>
      </c>
    </row>
    <row r="53" spans="1:5" ht="10.5" customHeight="1">
      <c r="A53" s="303"/>
      <c r="B53" s="300" t="s">
        <v>761</v>
      </c>
      <c r="C53" s="52">
        <v>50</v>
      </c>
      <c r="D53" s="52" t="s">
        <v>467</v>
      </c>
      <c r="E53" s="56" t="s">
        <v>11</v>
      </c>
    </row>
    <row r="54" spans="1:5" ht="10.5" customHeight="1">
      <c r="A54" s="303"/>
      <c r="B54" s="300"/>
      <c r="C54" s="52">
        <v>51</v>
      </c>
      <c r="D54" s="52" t="s">
        <v>509</v>
      </c>
      <c r="E54" s="56" t="s">
        <v>455</v>
      </c>
    </row>
    <row r="55" spans="1:5" ht="10.5" customHeight="1">
      <c r="A55" s="303"/>
      <c r="B55" s="300"/>
      <c r="C55" s="52">
        <v>52</v>
      </c>
      <c r="D55" s="52" t="s">
        <v>484</v>
      </c>
      <c r="E55" s="56" t="s">
        <v>38</v>
      </c>
    </row>
    <row r="56" spans="1:5" ht="10.5" customHeight="1">
      <c r="A56" s="303"/>
      <c r="B56" s="300"/>
      <c r="C56" s="52">
        <v>53</v>
      </c>
      <c r="D56" s="52" t="s">
        <v>474</v>
      </c>
      <c r="E56" s="56" t="s">
        <v>12</v>
      </c>
    </row>
    <row r="57" spans="1:5" ht="10.5" customHeight="1">
      <c r="A57" s="303"/>
      <c r="B57" s="300"/>
      <c r="C57" s="52">
        <v>54</v>
      </c>
      <c r="D57" s="52" t="s">
        <v>439</v>
      </c>
      <c r="E57" s="56" t="s">
        <v>478</v>
      </c>
    </row>
    <row r="58" spans="1:5" ht="10.5" customHeight="1">
      <c r="A58" s="303"/>
      <c r="B58" s="300"/>
      <c r="C58" s="52">
        <v>55</v>
      </c>
      <c r="D58" s="52" t="s">
        <v>395</v>
      </c>
      <c r="E58" s="56" t="s">
        <v>395</v>
      </c>
    </row>
    <row r="59" spans="1:5" ht="10.5" customHeight="1">
      <c r="A59" s="303"/>
      <c r="B59" s="300" t="s">
        <v>762</v>
      </c>
      <c r="C59" s="52">
        <v>56</v>
      </c>
      <c r="D59" s="52" t="s">
        <v>475</v>
      </c>
      <c r="E59" s="56" t="s">
        <v>458</v>
      </c>
    </row>
    <row r="60" spans="1:5" ht="10.5" customHeight="1">
      <c r="A60" s="303"/>
      <c r="B60" s="300"/>
      <c r="C60" s="52">
        <v>57</v>
      </c>
      <c r="D60" s="52" t="s">
        <v>522</v>
      </c>
      <c r="E60" s="56" t="s">
        <v>63</v>
      </c>
    </row>
    <row r="61" spans="1:5" ht="10.5" customHeight="1">
      <c r="A61" s="303"/>
      <c r="B61" s="300"/>
      <c r="C61" s="52">
        <v>58</v>
      </c>
      <c r="D61" s="52" t="s">
        <v>380</v>
      </c>
      <c r="E61" s="56" t="s">
        <v>34</v>
      </c>
    </row>
    <row r="62" spans="1:5" ht="10.5" customHeight="1">
      <c r="A62" s="303"/>
      <c r="B62" s="300"/>
      <c r="C62" s="52">
        <v>59</v>
      </c>
      <c r="D62" s="52" t="s">
        <v>647</v>
      </c>
      <c r="E62" s="56" t="s">
        <v>773</v>
      </c>
    </row>
    <row r="63" spans="1:5" ht="10.5" customHeight="1">
      <c r="A63" s="303"/>
      <c r="B63" s="300"/>
      <c r="C63" s="52">
        <v>60</v>
      </c>
      <c r="D63" s="52" t="s">
        <v>497</v>
      </c>
      <c r="E63" s="56" t="s">
        <v>239</v>
      </c>
    </row>
    <row r="64" spans="1:5" ht="10.5" customHeight="1">
      <c r="A64" s="304"/>
      <c r="B64" s="300"/>
      <c r="C64" s="52">
        <v>61</v>
      </c>
      <c r="D64" s="52" t="s">
        <v>725</v>
      </c>
      <c r="E64" s="56" t="s">
        <v>48</v>
      </c>
    </row>
    <row r="65" spans="1:5" ht="10.5" customHeight="1">
      <c r="A65" s="302" t="s">
        <v>632</v>
      </c>
      <c r="B65" s="300" t="s">
        <v>758</v>
      </c>
      <c r="C65" s="52">
        <v>62</v>
      </c>
      <c r="D65" s="52" t="s">
        <v>470</v>
      </c>
      <c r="E65" s="56" t="s">
        <v>61</v>
      </c>
    </row>
    <row r="66" spans="1:5" ht="10.5" customHeight="1">
      <c r="A66" s="303"/>
      <c r="B66" s="300"/>
      <c r="C66" s="52">
        <v>63</v>
      </c>
      <c r="D66" s="52" t="s">
        <v>521</v>
      </c>
      <c r="E66" s="56" t="s">
        <v>162</v>
      </c>
    </row>
    <row r="67" spans="1:5" ht="10.5" customHeight="1">
      <c r="A67" s="303"/>
      <c r="B67" s="300"/>
      <c r="C67" s="52">
        <v>64</v>
      </c>
      <c r="D67" s="52" t="s">
        <v>403</v>
      </c>
      <c r="E67" s="56" t="s">
        <v>65</v>
      </c>
    </row>
    <row r="68" spans="1:5" ht="10.5" customHeight="1">
      <c r="A68" s="303"/>
      <c r="B68" s="300"/>
      <c r="C68" s="52">
        <v>65</v>
      </c>
      <c r="D68" s="52" t="s">
        <v>318</v>
      </c>
      <c r="E68" s="56" t="s">
        <v>29</v>
      </c>
    </row>
    <row r="69" spans="1:5" ht="10.5" customHeight="1">
      <c r="A69" s="303"/>
      <c r="B69" s="300"/>
      <c r="C69" s="52">
        <v>66</v>
      </c>
      <c r="D69" s="54" t="s">
        <v>722</v>
      </c>
      <c r="E69" s="56" t="s">
        <v>177</v>
      </c>
    </row>
    <row r="70" spans="1:5" ht="10.5" customHeight="1">
      <c r="A70" s="303"/>
      <c r="B70" s="300" t="s">
        <v>760</v>
      </c>
      <c r="C70" s="52">
        <v>67</v>
      </c>
      <c r="D70" s="52" t="s">
        <v>515</v>
      </c>
      <c r="E70" s="56" t="s">
        <v>46</v>
      </c>
    </row>
    <row r="71" spans="1:5" ht="10.5" customHeight="1">
      <c r="A71" s="303"/>
      <c r="B71" s="300"/>
      <c r="C71" s="52">
        <v>68</v>
      </c>
      <c r="D71" s="52" t="s">
        <v>454</v>
      </c>
      <c r="E71" s="56" t="s">
        <v>230</v>
      </c>
    </row>
    <row r="72" spans="1:5" ht="10.5" customHeight="1">
      <c r="A72" s="303"/>
      <c r="B72" s="300"/>
      <c r="C72" s="52">
        <v>69</v>
      </c>
      <c r="D72" s="52" t="s">
        <v>495</v>
      </c>
      <c r="E72" s="56" t="s">
        <v>766</v>
      </c>
    </row>
    <row r="73" spans="1:5" ht="10.5" customHeight="1">
      <c r="A73" s="303"/>
      <c r="B73" s="300"/>
      <c r="C73" s="52">
        <v>70</v>
      </c>
      <c r="D73" s="52" t="s">
        <v>364</v>
      </c>
      <c r="E73" s="56" t="s">
        <v>238</v>
      </c>
    </row>
    <row r="74" spans="1:5" ht="10.5" customHeight="1">
      <c r="A74" s="303"/>
      <c r="B74" s="300"/>
      <c r="C74" s="52">
        <v>71</v>
      </c>
      <c r="D74" s="52" t="s">
        <v>723</v>
      </c>
      <c r="E74" s="56" t="s">
        <v>35</v>
      </c>
    </row>
    <row r="75" spans="1:5" s="46" customFormat="1" ht="10.5" customHeight="1">
      <c r="A75" s="302"/>
      <c r="B75" s="300"/>
      <c r="C75" s="52">
        <v>72</v>
      </c>
      <c r="D75" s="52" t="s">
        <v>361</v>
      </c>
      <c r="E75" s="56" t="s">
        <v>286</v>
      </c>
    </row>
    <row r="76" spans="1:5" ht="10.5" customHeight="1">
      <c r="A76" s="304"/>
      <c r="B76" s="300"/>
      <c r="C76" s="52">
        <v>73</v>
      </c>
      <c r="D76" s="52" t="s">
        <v>514</v>
      </c>
      <c r="E76" s="56" t="s">
        <v>206</v>
      </c>
    </row>
    <row r="77" ht="10.5" customHeight="1"/>
    <row r="78" spans="1:4" ht="10.5" customHeight="1">
      <c r="A78" s="301"/>
      <c r="B78" s="301"/>
      <c r="C78" s="301"/>
      <c r="D78" s="50"/>
    </row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</sheetData>
  <mergeCells count="22">
    <mergeCell ref="B17:B22"/>
    <mergeCell ref="A78:C78"/>
    <mergeCell ref="B65:B69"/>
    <mergeCell ref="B70:B76"/>
    <mergeCell ref="A42:A64"/>
    <mergeCell ref="A65:A76"/>
    <mergeCell ref="B59:B64"/>
    <mergeCell ref="B53:B58"/>
    <mergeCell ref="B47:B52"/>
    <mergeCell ref="B42:B46"/>
    <mergeCell ref="A4:A22"/>
    <mergeCell ref="B23:B26"/>
    <mergeCell ref="B11:B16"/>
    <mergeCell ref="A23:A41"/>
    <mergeCell ref="A1:E1"/>
    <mergeCell ref="C2:D2"/>
    <mergeCell ref="C3:D3"/>
    <mergeCell ref="A2:B2"/>
    <mergeCell ref="B4:B10"/>
    <mergeCell ref="B32:B36"/>
    <mergeCell ref="B27:B31"/>
    <mergeCell ref="B37:B41"/>
  </mergeCells>
  <printOptions horizontalCentered="1"/>
  <pageMargins left="0.590416669845581" right="0.590416669845581" top="0.43291667103767395" bottom="0.511388897895813" header="0" footer="0.1966666728258133"/>
  <pageSetup horizontalDpi="600" verticalDpi="600" orientation="portrait" paperSize="9" copies="1"/>
  <headerFooter>
    <oddFooter>&amp;L&amp;"새굴림,Italic"&amp;9 2015년 마산교구 통계&amp;C&amp;"돋움,Regular"-5-&amp;R&amp;"돋움체,Italic"&amp;9 2015년 마산교구 통계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L47"/>
  <sheetViews>
    <sheetView zoomScale="120" zoomScaleNormal="120" workbookViewId="0" topLeftCell="A1">
      <selection activeCell="B22" sqref="B22"/>
    </sheetView>
  </sheetViews>
  <sheetFormatPr defaultColWidth="6.88671875" defaultRowHeight="13.5"/>
  <cols>
    <col min="1" max="1" width="7.3359375" style="14" customWidth="1"/>
    <col min="2" max="2" width="7.88671875" style="14" customWidth="1"/>
    <col min="3" max="3" width="4.88671875" style="14" customWidth="1"/>
    <col min="4" max="4" width="3.6640625" style="14" customWidth="1"/>
    <col min="5" max="5" width="6.77734375" style="14" customWidth="1"/>
    <col min="6" max="6" width="8.10546875" style="14" customWidth="1"/>
    <col min="7" max="7" width="4.77734375" style="14" customWidth="1"/>
    <col min="8" max="8" width="6.6640625" style="14" customWidth="1"/>
    <col min="9" max="9" width="6.4453125" style="14" customWidth="1"/>
    <col min="10" max="12" width="7.21484375" style="14" customWidth="1"/>
    <col min="13" max="16384" width="6.88671875" style="14" customWidth="1"/>
  </cols>
  <sheetData>
    <row r="1" spans="1:12" ht="18.75" customHeight="1">
      <c r="A1" s="361" t="s">
        <v>115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</row>
    <row r="2" spans="1:12" ht="15.75" customHeight="1">
      <c r="A2" s="350" t="s">
        <v>248</v>
      </c>
      <c r="B2" s="350"/>
      <c r="C2" s="350"/>
      <c r="D2" s="350"/>
      <c r="E2" s="350" t="s">
        <v>476</v>
      </c>
      <c r="F2" s="350"/>
      <c r="G2" s="350"/>
      <c r="H2" s="350"/>
      <c r="I2" s="350" t="s">
        <v>729</v>
      </c>
      <c r="J2" s="350"/>
      <c r="K2" s="350"/>
      <c r="L2" s="350"/>
    </row>
    <row r="3" spans="1:12" ht="15.75" customHeight="1">
      <c r="A3" s="350">
        <v>73</v>
      </c>
      <c r="B3" s="350"/>
      <c r="C3" s="350"/>
      <c r="D3" s="350"/>
      <c r="E3" s="350">
        <v>2</v>
      </c>
      <c r="F3" s="350"/>
      <c r="G3" s="350"/>
      <c r="H3" s="350"/>
      <c r="I3" s="350">
        <v>52</v>
      </c>
      <c r="J3" s="350"/>
      <c r="K3" s="350"/>
      <c r="L3" s="350"/>
    </row>
    <row r="5" spans="1:12" ht="18" customHeight="1">
      <c r="A5" s="361" t="s">
        <v>281</v>
      </c>
      <c r="B5" s="361"/>
      <c r="C5" s="361"/>
      <c r="D5" s="361"/>
      <c r="E5" s="361"/>
      <c r="F5" s="361"/>
      <c r="G5" s="361"/>
      <c r="H5" s="361"/>
      <c r="I5" s="361"/>
      <c r="J5" s="361"/>
      <c r="K5" s="361"/>
      <c r="L5" s="361"/>
    </row>
    <row r="6" spans="1:12" ht="16.5" customHeight="1">
      <c r="A6" s="268" t="s">
        <v>202</v>
      </c>
      <c r="B6" s="272"/>
      <c r="C6" s="272"/>
      <c r="D6" s="272"/>
      <c r="E6" s="272"/>
      <c r="F6" s="273"/>
      <c r="G6" s="268" t="s">
        <v>209</v>
      </c>
      <c r="H6" s="272"/>
      <c r="I6" s="272"/>
      <c r="J6" s="272"/>
      <c r="K6" s="272"/>
      <c r="L6" s="273"/>
    </row>
    <row r="7" spans="1:12" ht="16.5" customHeight="1">
      <c r="A7" s="353" t="s">
        <v>693</v>
      </c>
      <c r="B7" s="354"/>
      <c r="C7" s="353" t="s">
        <v>408</v>
      </c>
      <c r="D7" s="354"/>
      <c r="E7" s="268">
        <f>SUM(E8:F10)</f>
        <v>2471</v>
      </c>
      <c r="F7" s="273"/>
      <c r="G7" s="353" t="s">
        <v>291</v>
      </c>
      <c r="H7" s="359"/>
      <c r="I7" s="354"/>
      <c r="J7" s="353">
        <f>신자증감!O98</f>
        <v>813</v>
      </c>
      <c r="K7" s="359"/>
      <c r="L7" s="354"/>
    </row>
    <row r="8" spans="1:12" ht="16.5" customHeight="1">
      <c r="A8" s="355"/>
      <c r="B8" s="356"/>
      <c r="C8" s="268" t="s">
        <v>695</v>
      </c>
      <c r="D8" s="273"/>
      <c r="E8" s="268">
        <f>'성사사목(세례)'!H97</f>
        <v>594</v>
      </c>
      <c r="F8" s="273"/>
      <c r="G8" s="357"/>
      <c r="H8" s="360"/>
      <c r="I8" s="358"/>
      <c r="J8" s="357"/>
      <c r="K8" s="360"/>
      <c r="L8" s="358"/>
    </row>
    <row r="9" spans="1:12" ht="16.5" customHeight="1">
      <c r="A9" s="355"/>
      <c r="B9" s="356"/>
      <c r="C9" s="268" t="s">
        <v>487</v>
      </c>
      <c r="D9" s="273"/>
      <c r="E9" s="268">
        <f>'성사사목(세례)'!I97</f>
        <v>1693</v>
      </c>
      <c r="F9" s="273"/>
      <c r="G9" s="353" t="s">
        <v>687</v>
      </c>
      <c r="H9" s="359"/>
      <c r="I9" s="354"/>
      <c r="J9" s="353">
        <f>신자증감!P98</f>
        <v>0</v>
      </c>
      <c r="K9" s="359"/>
      <c r="L9" s="354"/>
    </row>
    <row r="10" spans="1:12" ht="16.5" customHeight="1">
      <c r="A10" s="357"/>
      <c r="B10" s="358"/>
      <c r="C10" s="268" t="s">
        <v>414</v>
      </c>
      <c r="D10" s="273"/>
      <c r="E10" s="268">
        <f>'성사사목(세례)'!J97</f>
        <v>184</v>
      </c>
      <c r="F10" s="273"/>
      <c r="G10" s="357"/>
      <c r="H10" s="360"/>
      <c r="I10" s="358"/>
      <c r="J10" s="357"/>
      <c r="K10" s="360"/>
      <c r="L10" s="358"/>
    </row>
    <row r="11" spans="1:12" ht="16.5" customHeight="1">
      <c r="A11" s="353" t="s">
        <v>694</v>
      </c>
      <c r="B11" s="354"/>
      <c r="C11" s="268" t="s">
        <v>408</v>
      </c>
      <c r="D11" s="273"/>
      <c r="E11" s="268">
        <f>SUM(E12:F13)</f>
        <v>7344</v>
      </c>
      <c r="F11" s="273"/>
      <c r="G11" s="353" t="s">
        <v>691</v>
      </c>
      <c r="H11" s="354"/>
      <c r="I11" s="15" t="s">
        <v>408</v>
      </c>
      <c r="J11" s="268">
        <f>SUM(J12:L13)</f>
        <v>6499</v>
      </c>
      <c r="K11" s="272"/>
      <c r="L11" s="273"/>
    </row>
    <row r="12" spans="1:12" ht="16.5" customHeight="1">
      <c r="A12" s="355"/>
      <c r="B12" s="356"/>
      <c r="C12" s="268" t="s">
        <v>434</v>
      </c>
      <c r="D12" s="273"/>
      <c r="E12" s="268">
        <f>신자증감!J98</f>
        <v>4991</v>
      </c>
      <c r="F12" s="273"/>
      <c r="G12" s="355"/>
      <c r="H12" s="356"/>
      <c r="I12" s="15" t="s">
        <v>434</v>
      </c>
      <c r="J12" s="268">
        <f>신자증감!Q98</f>
        <v>4680</v>
      </c>
      <c r="K12" s="272"/>
      <c r="L12" s="273"/>
    </row>
    <row r="13" spans="1:12" ht="16.5" customHeight="1">
      <c r="A13" s="357"/>
      <c r="B13" s="358"/>
      <c r="C13" s="268" t="s">
        <v>402</v>
      </c>
      <c r="D13" s="273"/>
      <c r="E13" s="268">
        <f>신자증감!K98</f>
        <v>2353</v>
      </c>
      <c r="F13" s="273"/>
      <c r="G13" s="357"/>
      <c r="H13" s="358"/>
      <c r="I13" s="15" t="s">
        <v>402</v>
      </c>
      <c r="J13" s="268">
        <f>신자증감!R98</f>
        <v>1819</v>
      </c>
      <c r="K13" s="272"/>
      <c r="L13" s="273"/>
    </row>
    <row r="14" spans="1:12" ht="16.5" customHeight="1">
      <c r="A14" s="268" t="s">
        <v>546</v>
      </c>
      <c r="B14" s="272"/>
      <c r="C14" s="272"/>
      <c r="D14" s="273"/>
      <c r="E14" s="268">
        <f>신자증감!L98</f>
        <v>222</v>
      </c>
      <c r="F14" s="273"/>
      <c r="G14" s="268" t="s">
        <v>740</v>
      </c>
      <c r="H14" s="272"/>
      <c r="I14" s="273"/>
      <c r="J14" s="268">
        <f>신자증감!S98</f>
        <v>74</v>
      </c>
      <c r="K14" s="272"/>
      <c r="L14" s="273"/>
    </row>
    <row r="15" spans="1:12" ht="16.5" customHeight="1">
      <c r="A15" s="268" t="s">
        <v>315</v>
      </c>
      <c r="B15" s="272"/>
      <c r="C15" s="272"/>
      <c r="D15" s="273"/>
      <c r="E15" s="268">
        <f>신자증감!M98</f>
        <v>70</v>
      </c>
      <c r="F15" s="273"/>
      <c r="G15" s="268" t="s">
        <v>315</v>
      </c>
      <c r="H15" s="272"/>
      <c r="I15" s="273"/>
      <c r="J15" s="268">
        <f>신자증감!T98</f>
        <v>362</v>
      </c>
      <c r="K15" s="272"/>
      <c r="L15" s="273"/>
    </row>
    <row r="16" spans="1:12" ht="16.5" customHeight="1">
      <c r="A16" s="268" t="s">
        <v>89</v>
      </c>
      <c r="B16" s="272"/>
      <c r="C16" s="272"/>
      <c r="D16" s="272"/>
      <c r="E16" s="272">
        <f>E14+E11+E7+E15</f>
        <v>10107</v>
      </c>
      <c r="F16" s="273"/>
      <c r="G16" s="268" t="s">
        <v>84</v>
      </c>
      <c r="H16" s="272"/>
      <c r="I16" s="273"/>
      <c r="J16" s="268">
        <f>J11+J9+J7+J15+J14</f>
        <v>7748</v>
      </c>
      <c r="K16" s="272"/>
      <c r="L16" s="273"/>
    </row>
    <row r="17" spans="1:12" ht="16.5" customHeight="1">
      <c r="A17" s="268" t="s">
        <v>284</v>
      </c>
      <c r="B17" s="272"/>
      <c r="C17" s="272"/>
      <c r="D17" s="272"/>
      <c r="E17" s="34" t="s">
        <v>324</v>
      </c>
      <c r="F17" s="34" t="s">
        <v>617</v>
      </c>
      <c r="G17" s="272">
        <f>E16-J16</f>
        <v>2359</v>
      </c>
      <c r="H17" s="272"/>
      <c r="I17" s="34" t="s">
        <v>311</v>
      </c>
      <c r="J17" s="34"/>
      <c r="K17" s="34"/>
      <c r="L17" s="32"/>
    </row>
    <row r="18" spans="1:12" ht="9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</row>
    <row r="19" spans="1:12" ht="19.5" customHeight="1">
      <c r="A19" s="298" t="s">
        <v>174</v>
      </c>
      <c r="B19" s="298"/>
      <c r="C19" s="298"/>
      <c r="D19" s="298"/>
      <c r="E19" s="298"/>
      <c r="F19" s="298"/>
      <c r="G19" s="298"/>
      <c r="H19" s="298"/>
      <c r="I19" s="298"/>
      <c r="J19" s="298"/>
      <c r="K19" s="298"/>
      <c r="L19" s="298"/>
    </row>
    <row r="20" spans="1:12" ht="20.25" customHeight="1">
      <c r="A20" s="350" t="s">
        <v>298</v>
      </c>
      <c r="B20" s="350"/>
      <c r="C20" s="350"/>
      <c r="D20" s="350"/>
      <c r="E20" s="364" t="s">
        <v>377</v>
      </c>
      <c r="F20" s="339" t="s">
        <v>249</v>
      </c>
      <c r="G20" s="340"/>
      <c r="H20" s="340"/>
      <c r="I20" s="340"/>
      <c r="J20" s="341"/>
      <c r="K20" s="351" t="s">
        <v>523</v>
      </c>
      <c r="L20" s="352"/>
    </row>
    <row r="21" spans="1:12" ht="20.25" customHeight="1">
      <c r="A21" s="35" t="s">
        <v>325</v>
      </c>
      <c r="B21" s="35" t="s">
        <v>322</v>
      </c>
      <c r="C21" s="350" t="s">
        <v>683</v>
      </c>
      <c r="D21" s="350"/>
      <c r="E21" s="365"/>
      <c r="F21" s="339" t="s">
        <v>325</v>
      </c>
      <c r="G21" s="341"/>
      <c r="H21" s="339" t="s">
        <v>322</v>
      </c>
      <c r="I21" s="341"/>
      <c r="J21" s="17" t="s">
        <v>683</v>
      </c>
      <c r="K21" s="362" t="s">
        <v>530</v>
      </c>
      <c r="L21" s="363"/>
    </row>
    <row r="22" spans="1:12" ht="20.25" customHeight="1">
      <c r="A22" s="18">
        <v>161449</v>
      </c>
      <c r="B22" s="20">
        <f>A22-159287</f>
        <v>2162</v>
      </c>
      <c r="C22" s="323">
        <f>(A22-159287)/159287</f>
        <v>0.013572984612680257</v>
      </c>
      <c r="D22" s="323"/>
      <c r="E22" s="19">
        <v>2009</v>
      </c>
      <c r="F22" s="268">
        <v>2445314</v>
      </c>
      <c r="G22" s="273"/>
      <c r="H22" s="324">
        <f>F22-2414094</f>
        <v>31220</v>
      </c>
      <c r="I22" s="324"/>
      <c r="J22" s="31">
        <f>(F22-2414094)/2414094</f>
        <v>0.012932387885475877</v>
      </c>
      <c r="K22" s="323">
        <f>A22/F22</f>
        <v>0.06602383170423103</v>
      </c>
      <c r="L22" s="323"/>
    </row>
    <row r="23" spans="1:12" ht="20.25" customHeight="1">
      <c r="A23" s="18">
        <v>163645</v>
      </c>
      <c r="B23" s="20">
        <f>A23-A22</f>
        <v>2196</v>
      </c>
      <c r="C23" s="323">
        <f>(A23-161449)/161449</f>
        <v>0.013601818530929271</v>
      </c>
      <c r="D23" s="323"/>
      <c r="E23" s="19">
        <v>2010</v>
      </c>
      <c r="F23" s="268">
        <v>2511571</v>
      </c>
      <c r="G23" s="273"/>
      <c r="H23" s="324">
        <f>F23-F22</f>
        <v>66257</v>
      </c>
      <c r="I23" s="324"/>
      <c r="J23" s="31">
        <f>(F23-2445314)/2445314</f>
        <v>0.02709549775611639</v>
      </c>
      <c r="K23" s="323">
        <f>A23/F23</f>
        <v>0.06515642997948295</v>
      </c>
      <c r="L23" s="323"/>
    </row>
    <row r="24" spans="1:12" ht="20.25" customHeight="1">
      <c r="A24" s="18">
        <v>165685</v>
      </c>
      <c r="B24" s="20">
        <f>A24-A23</f>
        <v>2040</v>
      </c>
      <c r="C24" s="323">
        <f>(A24-163645)/163645</f>
        <v>0.012466008738427695</v>
      </c>
      <c r="D24" s="323"/>
      <c r="E24" s="19">
        <v>2011</v>
      </c>
      <c r="F24" s="268">
        <v>2530892</v>
      </c>
      <c r="G24" s="273"/>
      <c r="H24" s="324">
        <f>F24-F23</f>
        <v>19321</v>
      </c>
      <c r="I24" s="324"/>
      <c r="J24" s="31">
        <f>(F24-2511571)/2511571</f>
        <v>0.007692794669153291</v>
      </c>
      <c r="K24" s="323">
        <f>A24/F24</f>
        <v>0.06546506133015553</v>
      </c>
      <c r="L24" s="323"/>
    </row>
    <row r="25" spans="1:12" ht="20.25" customHeight="1">
      <c r="A25" s="18">
        <v>167279</v>
      </c>
      <c r="B25" s="20">
        <f>A25-A24</f>
        <v>1594</v>
      </c>
      <c r="C25" s="323">
        <f>(A25-A22)/A22</f>
        <v>0.03611047451517197</v>
      </c>
      <c r="D25" s="323"/>
      <c r="E25" s="19">
        <v>2012</v>
      </c>
      <c r="F25" s="268">
        <v>2552003</v>
      </c>
      <c r="G25" s="273"/>
      <c r="H25" s="324">
        <f>F25-F24</f>
        <v>21111</v>
      </c>
      <c r="I25" s="324"/>
      <c r="J25" s="31">
        <f>(F25-F23)/F23</f>
        <v>0.016098290671456232</v>
      </c>
      <c r="K25" s="323">
        <f>A25/F25</f>
        <v>0.0655481204371625</v>
      </c>
      <c r="L25" s="323"/>
    </row>
    <row r="26" spans="1:12" ht="20.25" customHeight="1">
      <c r="A26" s="18">
        <v>169427</v>
      </c>
      <c r="B26" s="20">
        <f>A26-A25</f>
        <v>2148</v>
      </c>
      <c r="C26" s="323">
        <f>(A26-A23)/A23</f>
        <v>0.03533257966940634</v>
      </c>
      <c r="D26" s="323"/>
      <c r="E26" s="19">
        <v>2013</v>
      </c>
      <c r="F26" s="268">
        <v>2554727</v>
      </c>
      <c r="G26" s="273"/>
      <c r="H26" s="324">
        <f>F26-F25</f>
        <v>2724</v>
      </c>
      <c r="I26" s="324"/>
      <c r="J26" s="31">
        <f>(F26-F24)/F24</f>
        <v>0.00941762825122526</v>
      </c>
      <c r="K26" s="323">
        <f>A26/F26</f>
        <v>0.06631902351992992</v>
      </c>
      <c r="L26" s="323"/>
    </row>
    <row r="27" spans="1:12" ht="20.25" customHeight="1">
      <c r="A27" s="18">
        <v>172949</v>
      </c>
      <c r="B27" s="20">
        <f>A27-A26</f>
        <v>3522</v>
      </c>
      <c r="C27" s="323">
        <f>(A27-A25)/A25</f>
        <v>0.03389546805038289</v>
      </c>
      <c r="D27" s="323"/>
      <c r="E27" s="19">
        <v>2014</v>
      </c>
      <c r="F27" s="268">
        <v>2561683</v>
      </c>
      <c r="G27" s="273"/>
      <c r="H27" s="348">
        <f>F27-F26</f>
        <v>6956</v>
      </c>
      <c r="I27" s="349"/>
      <c r="J27" s="31">
        <f>(F27-F24)/F24</f>
        <v>0.012166066351310132</v>
      </c>
      <c r="K27" s="323">
        <f>A27/F27</f>
        <v>0.06751381806413986</v>
      </c>
      <c r="L27" s="323"/>
    </row>
    <row r="28" spans="1:12" ht="20.25" customHeight="1">
      <c r="A28" s="18">
        <v>175308</v>
      </c>
      <c r="B28" s="20">
        <f>A28-A27</f>
        <v>2359</v>
      </c>
      <c r="C28" s="323">
        <f>(A28-A26)/A26</f>
        <v>0.034711114521298256</v>
      </c>
      <c r="D28" s="323"/>
      <c r="E28" s="19">
        <v>2015</v>
      </c>
      <c r="F28" s="268">
        <v>2560439</v>
      </c>
      <c r="G28" s="273"/>
      <c r="H28" s="348">
        <f>F28-F27</f>
        <v>-1244</v>
      </c>
      <c r="I28" s="349"/>
      <c r="J28" s="31">
        <f>(F28-F25)/F25</f>
        <v>0.0033056387472898737</v>
      </c>
      <c r="K28" s="323">
        <f>A28/F28</f>
        <v>0.06846794631701829</v>
      </c>
      <c r="L28" s="323"/>
    </row>
    <row r="29" spans="1:12" ht="12" customHeight="1">
      <c r="A29" s="21"/>
      <c r="B29" s="22"/>
      <c r="C29" s="23"/>
      <c r="D29" s="23"/>
      <c r="E29" s="24"/>
      <c r="F29" s="25"/>
      <c r="G29" s="25"/>
      <c r="H29" s="26"/>
      <c r="I29" s="26"/>
      <c r="J29" s="23"/>
      <c r="K29" s="23"/>
      <c r="L29" s="23"/>
    </row>
    <row r="30" spans="1:12" ht="21.75" customHeight="1">
      <c r="A30" s="298" t="s">
        <v>208</v>
      </c>
      <c r="B30" s="298"/>
      <c r="C30" s="298"/>
      <c r="D30" s="298"/>
      <c r="E30" s="298"/>
      <c r="F30" s="298"/>
      <c r="G30" s="298"/>
      <c r="H30" s="298"/>
      <c r="I30" s="298"/>
      <c r="J30" s="298"/>
      <c r="K30" s="298"/>
      <c r="L30" s="298"/>
    </row>
    <row r="31" spans="1:12" ht="16.5" customHeight="1">
      <c r="A31" s="345" t="s">
        <v>312</v>
      </c>
      <c r="B31" s="339" t="s">
        <v>149</v>
      </c>
      <c r="C31" s="340"/>
      <c r="D31" s="340"/>
      <c r="E31" s="340"/>
      <c r="F31" s="340"/>
      <c r="G31" s="340"/>
      <c r="H31" s="340"/>
      <c r="I31" s="340"/>
      <c r="J31" s="340"/>
      <c r="K31" s="340"/>
      <c r="L31" s="341"/>
    </row>
    <row r="32" spans="1:12" ht="16.5" customHeight="1">
      <c r="A32" s="346"/>
      <c r="B32" s="342" t="s">
        <v>75</v>
      </c>
      <c r="C32" s="343"/>
      <c r="D32" s="343"/>
      <c r="E32" s="343"/>
      <c r="F32" s="343"/>
      <c r="G32" s="344"/>
      <c r="H32" s="333" t="s">
        <v>676</v>
      </c>
      <c r="I32" s="335"/>
      <c r="J32" s="333" t="s">
        <v>545</v>
      </c>
      <c r="K32" s="334"/>
      <c r="L32" s="335"/>
    </row>
    <row r="33" spans="1:12" ht="16.5" customHeight="1">
      <c r="A33" s="347"/>
      <c r="B33" s="333" t="s">
        <v>216</v>
      </c>
      <c r="C33" s="335"/>
      <c r="D33" s="333" t="s">
        <v>438</v>
      </c>
      <c r="E33" s="335"/>
      <c r="F33" s="333" t="s">
        <v>408</v>
      </c>
      <c r="G33" s="335"/>
      <c r="H33" s="336"/>
      <c r="I33" s="338"/>
      <c r="J33" s="336"/>
      <c r="K33" s="337"/>
      <c r="L33" s="338"/>
    </row>
    <row r="34" spans="1:12" ht="13.5" customHeight="1">
      <c r="A34" s="329">
        <v>2009</v>
      </c>
      <c r="B34" s="325">
        <v>31573</v>
      </c>
      <c r="C34" s="326"/>
      <c r="D34" s="331">
        <v>36588</v>
      </c>
      <c r="E34" s="332"/>
      <c r="F34" s="331">
        <f ca="1">SUM(B34:G34)</f>
        <v>68161</v>
      </c>
      <c r="G34" s="332"/>
      <c r="H34" s="327">
        <v>93288</v>
      </c>
      <c r="I34" s="328"/>
      <c r="J34" s="311">
        <f ca="1">H34+F34</f>
        <v>161449</v>
      </c>
      <c r="K34" s="312"/>
      <c r="L34" s="313"/>
    </row>
    <row r="35" spans="1:12" ht="13.5" customHeight="1">
      <c r="A35" s="330"/>
      <c r="B35" s="317">
        <f ca="1">B34/J34</f>
        <v>0.19556020786749995</v>
      </c>
      <c r="C35" s="318"/>
      <c r="D35" s="319">
        <f ca="1">D34/J34</f>
        <v>0.22662264863826967</v>
      </c>
      <c r="E35" s="320"/>
      <c r="F35" s="319">
        <f ca="1">F34/J34</f>
        <v>0.42218285650576964</v>
      </c>
      <c r="G35" s="320"/>
      <c r="H35" s="321">
        <f ca="1">H34/J34</f>
        <v>0.5778171434942304</v>
      </c>
      <c r="I35" s="322"/>
      <c r="J35" s="314"/>
      <c r="K35" s="315"/>
      <c r="L35" s="316"/>
    </row>
    <row r="36" spans="1:12" ht="13.5" customHeight="1">
      <c r="A36" s="329">
        <v>2010</v>
      </c>
      <c r="B36" s="325">
        <v>34705</v>
      </c>
      <c r="C36" s="326"/>
      <c r="D36" s="331">
        <v>33389</v>
      </c>
      <c r="E36" s="332"/>
      <c r="F36" s="331">
        <f ca="1">SUM(B36:G36)</f>
        <v>68094</v>
      </c>
      <c r="G36" s="332"/>
      <c r="H36" s="327">
        <f>A28-B36-D36</f>
        <v>107214</v>
      </c>
      <c r="I36" s="328"/>
      <c r="J36" s="311">
        <v>163645</v>
      </c>
      <c r="K36" s="312"/>
      <c r="L36" s="313"/>
    </row>
    <row r="37" spans="1:12" ht="13.5" customHeight="1">
      <c r="A37" s="330"/>
      <c r="B37" s="317">
        <f>B36/J36</f>
        <v>0.21207491826820252</v>
      </c>
      <c r="C37" s="318"/>
      <c r="D37" s="319">
        <f>D36/J36</f>
        <v>0.2040331204741972</v>
      </c>
      <c r="E37" s="320"/>
      <c r="F37" s="319">
        <f ca="1">F36/J36</f>
        <v>0.4161080387423997</v>
      </c>
      <c r="G37" s="320"/>
      <c r="H37" s="321">
        <f>H36/J36</f>
        <v>0.6551620886675426</v>
      </c>
      <c r="I37" s="322"/>
      <c r="J37" s="314"/>
      <c r="K37" s="315"/>
      <c r="L37" s="316"/>
    </row>
    <row r="38" spans="1:12" ht="13.5" customHeight="1">
      <c r="A38" s="329">
        <v>2011</v>
      </c>
      <c r="B38" s="325">
        <v>34142</v>
      </c>
      <c r="C38" s="326"/>
      <c r="D38" s="331">
        <v>36876</v>
      </c>
      <c r="E38" s="332"/>
      <c r="F38" s="331">
        <f ca="1">SUM(B38:G38)</f>
        <v>71018</v>
      </c>
      <c r="G38" s="332"/>
      <c r="H38" s="327">
        <f ca="1">J38-F38</f>
        <v>94667</v>
      </c>
      <c r="I38" s="328"/>
      <c r="J38" s="311">
        <v>165685</v>
      </c>
      <c r="K38" s="312"/>
      <c r="L38" s="313"/>
    </row>
    <row r="39" spans="1:12" ht="13.5" customHeight="1">
      <c r="A39" s="330"/>
      <c r="B39" s="317">
        <f>B38/J38</f>
        <v>0.20606572713281227</v>
      </c>
      <c r="C39" s="318"/>
      <c r="D39" s="319">
        <f>D38/J38</f>
        <v>0.222566919153816</v>
      </c>
      <c r="E39" s="320"/>
      <c r="F39" s="319">
        <f ca="1">F38/J38</f>
        <v>0.4286326462866282</v>
      </c>
      <c r="G39" s="320"/>
      <c r="H39" s="321">
        <f ca="1">H38/J38</f>
        <v>0.5713673537133718</v>
      </c>
      <c r="I39" s="322"/>
      <c r="J39" s="314"/>
      <c r="K39" s="315"/>
      <c r="L39" s="316"/>
    </row>
    <row r="40" spans="1:12" ht="13.5" customHeight="1">
      <c r="A40" s="329">
        <v>2012</v>
      </c>
      <c r="B40" s="325">
        <v>35711</v>
      </c>
      <c r="C40" s="326"/>
      <c r="D40" s="331">
        <v>35650</v>
      </c>
      <c r="E40" s="332"/>
      <c r="F40" s="331">
        <f>B40+D40</f>
        <v>71361</v>
      </c>
      <c r="G40" s="332"/>
      <c r="H40" s="327">
        <f>J40-F40</f>
        <v>95918</v>
      </c>
      <c r="I40" s="328"/>
      <c r="J40" s="311">
        <v>167279</v>
      </c>
      <c r="K40" s="312"/>
      <c r="L40" s="313"/>
    </row>
    <row r="41" spans="1:12" ht="13.5" customHeight="1">
      <c r="A41" s="330"/>
      <c r="B41" s="317">
        <f>B40/J40</f>
        <v>0.21348166835048032</v>
      </c>
      <c r="C41" s="318"/>
      <c r="D41" s="319">
        <f>D40/J40</f>
        <v>0.2131170081121958</v>
      </c>
      <c r="E41" s="320"/>
      <c r="F41" s="319">
        <f>F40/J40</f>
        <v>0.42659867646267613</v>
      </c>
      <c r="G41" s="320"/>
      <c r="H41" s="321">
        <f>H40/J40</f>
        <v>0.5734013235373239</v>
      </c>
      <c r="I41" s="322"/>
      <c r="J41" s="314"/>
      <c r="K41" s="315"/>
      <c r="L41" s="316"/>
    </row>
    <row r="42" spans="1:12" ht="13.5" customHeight="1">
      <c r="A42" s="329">
        <v>2013</v>
      </c>
      <c r="B42" s="325">
        <v>37442</v>
      </c>
      <c r="C42" s="326"/>
      <c r="D42" s="331">
        <v>35738</v>
      </c>
      <c r="E42" s="332"/>
      <c r="F42" s="331">
        <f>B42+D42</f>
        <v>73180</v>
      </c>
      <c r="G42" s="332"/>
      <c r="H42" s="327">
        <f>J42-F42</f>
        <v>96247</v>
      </c>
      <c r="I42" s="328"/>
      <c r="J42" s="311">
        <v>169427</v>
      </c>
      <c r="K42" s="312"/>
      <c r="L42" s="313"/>
    </row>
    <row r="43" spans="1:12" ht="13.5" customHeight="1">
      <c r="A43" s="330"/>
      <c r="B43" s="317">
        <f>B42/J42</f>
        <v>0.2209919316283709</v>
      </c>
      <c r="C43" s="318"/>
      <c r="D43" s="319">
        <f>D42/J42</f>
        <v>0.2109345027652027</v>
      </c>
      <c r="E43" s="320"/>
      <c r="F43" s="319">
        <f>F42/J42</f>
        <v>0.43192643439357364</v>
      </c>
      <c r="G43" s="320"/>
      <c r="H43" s="321">
        <f>H42/J42</f>
        <v>0.5680735656064264</v>
      </c>
      <c r="I43" s="322"/>
      <c r="J43" s="314"/>
      <c r="K43" s="315"/>
      <c r="L43" s="316"/>
    </row>
    <row r="44" spans="1:12" ht="13.5">
      <c r="A44" s="329">
        <v>2014</v>
      </c>
      <c r="B44" s="325">
        <v>38413</v>
      </c>
      <c r="C44" s="326"/>
      <c r="D44" s="331">
        <v>39462</v>
      </c>
      <c r="E44" s="332"/>
      <c r="F44" s="331">
        <f>B44+D44</f>
        <v>77875</v>
      </c>
      <c r="G44" s="332"/>
      <c r="H44" s="327">
        <f>J44-F44</f>
        <v>95074</v>
      </c>
      <c r="I44" s="328"/>
      <c r="J44" s="311">
        <v>172949</v>
      </c>
      <c r="K44" s="312"/>
      <c r="L44" s="313"/>
    </row>
    <row r="45" spans="1:12" ht="13.5">
      <c r="A45" s="330"/>
      <c r="B45" s="317">
        <f>B44/J44</f>
        <v>0.22210593874494794</v>
      </c>
      <c r="C45" s="318"/>
      <c r="D45" s="319">
        <f>D44/J44</f>
        <v>0.22817131061758092</v>
      </c>
      <c r="E45" s="320"/>
      <c r="F45" s="319">
        <f>F44/J44</f>
        <v>0.45027724936252883</v>
      </c>
      <c r="G45" s="320"/>
      <c r="H45" s="321">
        <f>H44/J44</f>
        <v>0.5497227506374711</v>
      </c>
      <c r="I45" s="322"/>
      <c r="J45" s="314"/>
      <c r="K45" s="315"/>
      <c r="L45" s="316"/>
    </row>
    <row r="46" spans="1:12" ht="13.5">
      <c r="A46" s="329">
        <v>2015</v>
      </c>
      <c r="B46" s="325">
        <v>34502</v>
      </c>
      <c r="C46" s="326"/>
      <c r="D46" s="331">
        <v>40198</v>
      </c>
      <c r="E46" s="332"/>
      <c r="F46" s="331">
        <f>B46+D46</f>
        <v>74700</v>
      </c>
      <c r="G46" s="332"/>
      <c r="H46" s="327">
        <f>J46-F46</f>
        <v>100608</v>
      </c>
      <c r="I46" s="328"/>
      <c r="J46" s="311">
        <v>175308</v>
      </c>
      <c r="K46" s="312"/>
      <c r="L46" s="313"/>
    </row>
    <row r="47" spans="1:12" ht="13.5">
      <c r="A47" s="330"/>
      <c r="B47" s="317">
        <f>B46/J46</f>
        <v>0.1968079038035914</v>
      </c>
      <c r="C47" s="318"/>
      <c r="D47" s="319">
        <f>D46/J46</f>
        <v>0.22929929039176764</v>
      </c>
      <c r="E47" s="320"/>
      <c r="F47" s="319">
        <f>F46/J46</f>
        <v>0.42610719419535903</v>
      </c>
      <c r="G47" s="320"/>
      <c r="H47" s="321">
        <f>H46/J46</f>
        <v>0.573892805804641</v>
      </c>
      <c r="I47" s="322"/>
      <c r="J47" s="314"/>
      <c r="K47" s="315"/>
      <c r="L47" s="316"/>
    </row>
  </sheetData>
  <mergeCells count="164">
    <mergeCell ref="J44:L45"/>
    <mergeCell ref="B45:C45"/>
    <mergeCell ref="D45:E45"/>
    <mergeCell ref="F45:G45"/>
    <mergeCell ref="H45:I45"/>
    <mergeCell ref="C26:D26"/>
    <mergeCell ref="F26:G26"/>
    <mergeCell ref="H26:I26"/>
    <mergeCell ref="H39:I39"/>
    <mergeCell ref="J40:L41"/>
    <mergeCell ref="J38:L39"/>
    <mergeCell ref="J36:L37"/>
    <mergeCell ref="J34:L35"/>
    <mergeCell ref="B38:C38"/>
    <mergeCell ref="B37:C37"/>
    <mergeCell ref="H38:I38"/>
    <mergeCell ref="H37:I37"/>
    <mergeCell ref="H36:I36"/>
    <mergeCell ref="B39:C39"/>
    <mergeCell ref="F37:G37"/>
    <mergeCell ref="A44:A45"/>
    <mergeCell ref="B44:C44"/>
    <mergeCell ref="D44:E44"/>
    <mergeCell ref="F44:G44"/>
    <mergeCell ref="H44:I44"/>
    <mergeCell ref="A40:A41"/>
    <mergeCell ref="B40:C40"/>
    <mergeCell ref="D40:E40"/>
    <mergeCell ref="F40:G40"/>
    <mergeCell ref="H40:I40"/>
    <mergeCell ref="B41:C41"/>
    <mergeCell ref="D41:E41"/>
    <mergeCell ref="F41:G41"/>
    <mergeCell ref="H41:I41"/>
    <mergeCell ref="A42:A43"/>
    <mergeCell ref="B42:C42"/>
    <mergeCell ref="D42:E42"/>
    <mergeCell ref="F42:G42"/>
    <mergeCell ref="H42:I42"/>
    <mergeCell ref="H25:I25"/>
    <mergeCell ref="F34:G34"/>
    <mergeCell ref="A34:A35"/>
    <mergeCell ref="F35:G35"/>
    <mergeCell ref="D37:E37"/>
    <mergeCell ref="D34:E34"/>
    <mergeCell ref="J42:L43"/>
    <mergeCell ref="B43:C43"/>
    <mergeCell ref="D43:E43"/>
    <mergeCell ref="F43:G43"/>
    <mergeCell ref="H43:I43"/>
    <mergeCell ref="H35:I35"/>
    <mergeCell ref="H34:I34"/>
    <mergeCell ref="B36:C36"/>
    <mergeCell ref="B35:C35"/>
    <mergeCell ref="B34:C34"/>
    <mergeCell ref="F38:G38"/>
    <mergeCell ref="A38:A39"/>
    <mergeCell ref="F39:G39"/>
    <mergeCell ref="F36:G36"/>
    <mergeCell ref="D39:E39"/>
    <mergeCell ref="D38:E38"/>
    <mergeCell ref="D36:E36"/>
    <mergeCell ref="D35:E35"/>
    <mergeCell ref="A36:A37"/>
    <mergeCell ref="K23:L23"/>
    <mergeCell ref="K28:L28"/>
    <mergeCell ref="C23:D23"/>
    <mergeCell ref="F23:G23"/>
    <mergeCell ref="J32:L33"/>
    <mergeCell ref="B31:L31"/>
    <mergeCell ref="B32:G32"/>
    <mergeCell ref="B33:C33"/>
    <mergeCell ref="D33:E33"/>
    <mergeCell ref="K24:L24"/>
    <mergeCell ref="A30:L30"/>
    <mergeCell ref="K25:L25"/>
    <mergeCell ref="K26:L26"/>
    <mergeCell ref="H23:I23"/>
    <mergeCell ref="C28:D28"/>
    <mergeCell ref="F28:G28"/>
    <mergeCell ref="A31:A33"/>
    <mergeCell ref="H32:I33"/>
    <mergeCell ref="H28:I28"/>
    <mergeCell ref="F33:G33"/>
    <mergeCell ref="C24:D24"/>
    <mergeCell ref="F24:G24"/>
    <mergeCell ref="C25:D25"/>
    <mergeCell ref="F25:G25"/>
    <mergeCell ref="J13:L13"/>
    <mergeCell ref="J14:L14"/>
    <mergeCell ref="J16:L16"/>
    <mergeCell ref="A15:D15"/>
    <mergeCell ref="A17:D17"/>
    <mergeCell ref="H24:I24"/>
    <mergeCell ref="A16:D16"/>
    <mergeCell ref="K22:L22"/>
    <mergeCell ref="A20:D20"/>
    <mergeCell ref="H21:I21"/>
    <mergeCell ref="C21:D21"/>
    <mergeCell ref="H22:I22"/>
    <mergeCell ref="K20:L20"/>
    <mergeCell ref="E16:F16"/>
    <mergeCell ref="A7:B10"/>
    <mergeCell ref="E14:F14"/>
    <mergeCell ref="E9:F9"/>
    <mergeCell ref="E13:F13"/>
    <mergeCell ref="J7:L8"/>
    <mergeCell ref="J9:L10"/>
    <mergeCell ref="G9:I10"/>
    <mergeCell ref="C9:D9"/>
    <mergeCell ref="G11:H13"/>
    <mergeCell ref="C12:D12"/>
    <mergeCell ref="A1:L1"/>
    <mergeCell ref="A5:L5"/>
    <mergeCell ref="A6:F6"/>
    <mergeCell ref="G6:L6"/>
    <mergeCell ref="A3:D3"/>
    <mergeCell ref="E11:F11"/>
    <mergeCell ref="E2:H2"/>
    <mergeCell ref="I2:L2"/>
    <mergeCell ref="C11:D11"/>
    <mergeCell ref="A11:B13"/>
    <mergeCell ref="E12:F12"/>
    <mergeCell ref="C13:D13"/>
    <mergeCell ref="A2:D2"/>
    <mergeCell ref="C10:D10"/>
    <mergeCell ref="E3:H3"/>
    <mergeCell ref="E10:F10"/>
    <mergeCell ref="G7:I8"/>
    <mergeCell ref="I3:L3"/>
    <mergeCell ref="J11:L11"/>
    <mergeCell ref="C7:D7"/>
    <mergeCell ref="C8:D8"/>
    <mergeCell ref="E8:F8"/>
    <mergeCell ref="E7:F7"/>
    <mergeCell ref="J12:L12"/>
    <mergeCell ref="C22:D22"/>
    <mergeCell ref="F22:G22"/>
    <mergeCell ref="F21:G21"/>
    <mergeCell ref="A19:L19"/>
    <mergeCell ref="A14:D14"/>
    <mergeCell ref="G14:I14"/>
    <mergeCell ref="G15:I15"/>
    <mergeCell ref="J15:L15"/>
    <mergeCell ref="E15:F15"/>
    <mergeCell ref="K21:L21"/>
    <mergeCell ref="E20:E21"/>
    <mergeCell ref="F20:J20"/>
    <mergeCell ref="G17:H17"/>
    <mergeCell ref="G16:I16"/>
    <mergeCell ref="J46:L47"/>
    <mergeCell ref="B47:C47"/>
    <mergeCell ref="D47:E47"/>
    <mergeCell ref="F47:G47"/>
    <mergeCell ref="H47:I47"/>
    <mergeCell ref="A46:A47"/>
    <mergeCell ref="B46:C46"/>
    <mergeCell ref="D46:E46"/>
    <mergeCell ref="F46:G46"/>
    <mergeCell ref="H46:I46"/>
    <mergeCell ref="K27:L27"/>
    <mergeCell ref="C27:D27"/>
    <mergeCell ref="F27:G27"/>
    <mergeCell ref="H27:I27"/>
  </mergeCells>
  <printOptions horizontalCentered="1"/>
  <pageMargins left="0.590416669845581" right="0.590416669845581" top="0.511388897895813" bottom="0.511388897895813" header="0" footer="0.1966666728258133"/>
  <pageSetup horizontalDpi="600" verticalDpi="600" orientation="portrait" paperSize="9" copies="1"/>
  <headerFooter>
    <oddFooter>&amp;L&amp;"돋움체,Italic"&amp;9 2015년 마산교구 통계&amp;C&amp;"돋움,Regular"-4-&amp;R&amp;"새굴림,Italic"&amp;9 2015년 마산교구 통계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O98"/>
  <sheetViews>
    <sheetView zoomScale="90" zoomScaleNormal="90" workbookViewId="0" topLeftCell="A1">
      <pane ySplit="3" topLeftCell="A70" activePane="bottomLeft" state="frozen"/>
      <selection pane="bottomLeft" activeCell="Q14" sqref="Q14"/>
    </sheetView>
  </sheetViews>
  <sheetFormatPr defaultColWidth="8.88671875" defaultRowHeight="13.5"/>
  <cols>
    <col min="1" max="1" width="2.77734375" style="61" customWidth="1"/>
    <col min="2" max="2" width="3.5546875" style="61" customWidth="1"/>
    <col min="3" max="3" width="3.4453125" style="61" customWidth="1"/>
    <col min="4" max="4" width="7.88671875" style="61" customWidth="1"/>
    <col min="5" max="5" width="7.3359375" style="37" customWidth="1"/>
    <col min="6" max="6" width="8.21484375" style="61" customWidth="1"/>
    <col min="7" max="8" width="6.5546875" style="61" customWidth="1"/>
    <col min="9" max="9" width="7.21484375" style="61" customWidth="1"/>
    <col min="10" max="13" width="5.88671875" style="61" customWidth="1"/>
    <col min="14" max="16384" width="8.88671875" style="61" customWidth="1"/>
  </cols>
  <sheetData>
    <row r="1" spans="1:13" ht="20.25" customHeight="1">
      <c r="A1" s="376" t="s">
        <v>52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</row>
    <row r="2" spans="1:13" ht="15" customHeight="1">
      <c r="A2" s="382" t="s">
        <v>382</v>
      </c>
      <c r="B2" s="382" t="s">
        <v>388</v>
      </c>
      <c r="C2" s="62"/>
      <c r="D2" s="63" t="s">
        <v>648</v>
      </c>
      <c r="E2" s="377" t="s">
        <v>698</v>
      </c>
      <c r="F2" s="378"/>
      <c r="G2" s="377" t="s">
        <v>686</v>
      </c>
      <c r="H2" s="379"/>
      <c r="I2" s="378"/>
      <c r="J2" s="380" t="s">
        <v>326</v>
      </c>
      <c r="K2" s="380" t="s">
        <v>392</v>
      </c>
      <c r="L2" s="380" t="s">
        <v>379</v>
      </c>
      <c r="M2" s="380" t="s">
        <v>366</v>
      </c>
    </row>
    <row r="3" spans="1:15" ht="15" customHeight="1">
      <c r="A3" s="382"/>
      <c r="B3" s="382"/>
      <c r="C3" s="64" t="s">
        <v>697</v>
      </c>
      <c r="D3" s="65"/>
      <c r="E3" s="66" t="s">
        <v>437</v>
      </c>
      <c r="F3" s="66" t="s">
        <v>429</v>
      </c>
      <c r="G3" s="66" t="s">
        <v>319</v>
      </c>
      <c r="H3" s="66" t="s">
        <v>369</v>
      </c>
      <c r="I3" s="66" t="s">
        <v>337</v>
      </c>
      <c r="J3" s="381"/>
      <c r="K3" s="381"/>
      <c r="L3" s="381"/>
      <c r="M3" s="381"/>
      <c r="O3" s="44"/>
    </row>
    <row r="4" spans="1:13" s="44" customFormat="1" ht="15.75" customHeight="1">
      <c r="A4" s="370" t="s">
        <v>752</v>
      </c>
      <c r="B4" s="371" t="s">
        <v>381</v>
      </c>
      <c r="C4" s="67">
        <v>1</v>
      </c>
      <c r="D4" s="67" t="s">
        <v>338</v>
      </c>
      <c r="E4" s="41">
        <v>7.5</v>
      </c>
      <c r="F4" s="39">
        <v>52482</v>
      </c>
      <c r="G4" s="39">
        <v>4927</v>
      </c>
      <c r="H4" s="42">
        <f>ROUNDDOWN((G4/F4*100),3)</f>
        <v>9.387</v>
      </c>
      <c r="I4" s="39">
        <v>2956</v>
      </c>
      <c r="J4" s="43">
        <v>2</v>
      </c>
      <c r="K4" s="43">
        <v>0</v>
      </c>
      <c r="L4" s="43">
        <v>2</v>
      </c>
      <c r="M4" s="43">
        <v>0</v>
      </c>
    </row>
    <row r="5" spans="1:13" s="44" customFormat="1" ht="15.75" customHeight="1">
      <c r="A5" s="370"/>
      <c r="B5" s="371"/>
      <c r="C5" s="67">
        <v>2</v>
      </c>
      <c r="D5" s="67" t="s">
        <v>353</v>
      </c>
      <c r="E5" s="41">
        <v>11</v>
      </c>
      <c r="F5" s="39">
        <v>41840</v>
      </c>
      <c r="G5" s="39">
        <v>2846</v>
      </c>
      <c r="H5" s="42">
        <f>ROUNDDOWN((G5/F5*100),3)</f>
        <v>6.802</v>
      </c>
      <c r="I5" s="39">
        <v>1567</v>
      </c>
      <c r="J5" s="43">
        <v>1</v>
      </c>
      <c r="K5" s="43">
        <v>0</v>
      </c>
      <c r="L5" s="43">
        <v>2</v>
      </c>
      <c r="M5" s="43">
        <v>0</v>
      </c>
    </row>
    <row r="6" spans="1:13" s="44" customFormat="1" ht="15.75" customHeight="1">
      <c r="A6" s="370"/>
      <c r="B6" s="371"/>
      <c r="C6" s="67">
        <v>3</v>
      </c>
      <c r="D6" s="67" t="s">
        <v>344</v>
      </c>
      <c r="E6" s="41">
        <v>0.8</v>
      </c>
      <c r="F6" s="39">
        <v>31480</v>
      </c>
      <c r="G6" s="39">
        <v>1696</v>
      </c>
      <c r="H6" s="42">
        <f>ROUNDDOWN((G6/F6*100),3)</f>
        <v>5.387</v>
      </c>
      <c r="I6" s="39">
        <v>945</v>
      </c>
      <c r="J6" s="43">
        <v>1</v>
      </c>
      <c r="K6" s="43">
        <v>0</v>
      </c>
      <c r="L6" s="43">
        <v>2</v>
      </c>
      <c r="M6" s="43">
        <v>0</v>
      </c>
    </row>
    <row r="7" spans="1:13" s="44" customFormat="1" ht="15.75" customHeight="1">
      <c r="A7" s="370"/>
      <c r="B7" s="371"/>
      <c r="C7" s="67">
        <v>4</v>
      </c>
      <c r="D7" s="67" t="s">
        <v>506</v>
      </c>
      <c r="E7" s="41">
        <v>27</v>
      </c>
      <c r="F7" s="39">
        <v>29737</v>
      </c>
      <c r="G7" s="39">
        <v>1842</v>
      </c>
      <c r="H7" s="42">
        <f>ROUNDDOWN((G7/F7*100),3)</f>
        <v>6.194</v>
      </c>
      <c r="I7" s="39">
        <v>842</v>
      </c>
      <c r="J7" s="43">
        <v>1</v>
      </c>
      <c r="K7" s="43">
        <v>0</v>
      </c>
      <c r="L7" s="43">
        <v>2</v>
      </c>
      <c r="M7" s="43">
        <v>0</v>
      </c>
    </row>
    <row r="8" spans="1:13" s="44" customFormat="1" ht="15.75" customHeight="1">
      <c r="A8" s="370"/>
      <c r="B8" s="371"/>
      <c r="C8" s="67">
        <v>5</v>
      </c>
      <c r="D8" s="67" t="s">
        <v>386</v>
      </c>
      <c r="E8" s="41"/>
      <c r="F8" s="39">
        <v>26897</v>
      </c>
      <c r="G8" s="39">
        <v>1473</v>
      </c>
      <c r="H8" s="42">
        <f>ROUNDDOWN((G8/F8*100),3)</f>
        <v>5.476</v>
      </c>
      <c r="I8" s="39">
        <v>832</v>
      </c>
      <c r="J8" s="43">
        <v>1</v>
      </c>
      <c r="K8" s="43">
        <v>0</v>
      </c>
      <c r="L8" s="43">
        <v>2</v>
      </c>
      <c r="M8" s="43">
        <v>1</v>
      </c>
    </row>
    <row r="9" spans="1:13" s="44" customFormat="1" ht="15.75" customHeight="1">
      <c r="A9" s="370"/>
      <c r="B9" s="371"/>
      <c r="C9" s="67">
        <v>6</v>
      </c>
      <c r="D9" s="67" t="s">
        <v>459</v>
      </c>
      <c r="E9" s="41">
        <v>35</v>
      </c>
      <c r="F9" s="39">
        <v>42500</v>
      </c>
      <c r="G9" s="39">
        <v>2350</v>
      </c>
      <c r="H9" s="42">
        <f>ROUNDDOWN((G9/F9*100),3)</f>
        <v>5.529</v>
      </c>
      <c r="I9" s="39">
        <v>1044</v>
      </c>
      <c r="J9" s="43">
        <v>1</v>
      </c>
      <c r="K9" s="43">
        <v>0</v>
      </c>
      <c r="L9" s="43">
        <v>2</v>
      </c>
      <c r="M9" s="43">
        <v>0</v>
      </c>
    </row>
    <row r="10" spans="1:13" s="44" customFormat="1" ht="15.75" customHeight="1">
      <c r="A10" s="370"/>
      <c r="B10" s="371"/>
      <c r="C10" s="68">
        <v>7</v>
      </c>
      <c r="D10" s="68" t="s">
        <v>321</v>
      </c>
      <c r="E10" s="69">
        <v>6</v>
      </c>
      <c r="F10" s="70">
        <v>40220</v>
      </c>
      <c r="G10" s="39">
        <v>3281</v>
      </c>
      <c r="H10" s="42">
        <f>ROUNDDOWN((G10/F10*100),3)</f>
        <v>8.157</v>
      </c>
      <c r="I10" s="70">
        <v>1672</v>
      </c>
      <c r="J10" s="71">
        <v>2</v>
      </c>
      <c r="K10" s="71">
        <v>0</v>
      </c>
      <c r="L10" s="71">
        <v>2</v>
      </c>
      <c r="M10" s="71">
        <v>0</v>
      </c>
    </row>
    <row r="11" spans="1:13" s="44" customFormat="1" ht="15.75" customHeight="1">
      <c r="A11" s="370"/>
      <c r="B11" s="371"/>
      <c r="C11" s="366" t="s">
        <v>692</v>
      </c>
      <c r="D11" s="367"/>
      <c r="E11" s="41">
        <f>SUM(E4:E10)</f>
        <v>87.3</v>
      </c>
      <c r="F11" s="41">
        <f>SUM(F4:F10)</f>
        <v>265156</v>
      </c>
      <c r="G11" s="41">
        <f>SUM(G4:G10)</f>
        <v>18415</v>
      </c>
      <c r="H11" s="42">
        <f>ROUNDDOWN((G11/F11*100),3)</f>
        <v>6.944</v>
      </c>
      <c r="I11" s="41">
        <f>SUM(I4:I10)</f>
        <v>9858</v>
      </c>
      <c r="J11" s="41">
        <f>SUM(J4:J10)</f>
        <v>9</v>
      </c>
      <c r="K11" s="41">
        <f>SUM(K4:K10)</f>
        <v>0</v>
      </c>
      <c r="L11" s="41">
        <f>SUM(L4:L10)</f>
        <v>14</v>
      </c>
      <c r="M11" s="41">
        <f>SUM(M4:M10)</f>
        <v>1</v>
      </c>
    </row>
    <row r="12" spans="1:13" s="44" customFormat="1" ht="15.75" customHeight="1">
      <c r="A12" s="370"/>
      <c r="B12" s="371" t="s">
        <v>358</v>
      </c>
      <c r="C12" s="72">
        <v>8</v>
      </c>
      <c r="D12" s="72" t="s">
        <v>389</v>
      </c>
      <c r="E12" s="73">
        <v>1.76</v>
      </c>
      <c r="F12" s="74">
        <v>19234</v>
      </c>
      <c r="G12" s="39">
        <v>3686</v>
      </c>
      <c r="H12" s="42">
        <f>ROUNDDOWN((G12/F12*100),3)</f>
        <v>19.163</v>
      </c>
      <c r="I12" s="74">
        <v>2210</v>
      </c>
      <c r="J12" s="75">
        <v>1</v>
      </c>
      <c r="K12" s="75">
        <v>0</v>
      </c>
      <c r="L12" s="75">
        <v>2</v>
      </c>
      <c r="M12" s="75">
        <v>1</v>
      </c>
    </row>
    <row r="13" spans="1:13" s="44" customFormat="1" ht="15.75" customHeight="1">
      <c r="A13" s="370"/>
      <c r="B13" s="371"/>
      <c r="C13" s="67">
        <v>9</v>
      </c>
      <c r="D13" s="67" t="s">
        <v>365</v>
      </c>
      <c r="E13" s="41">
        <v>4</v>
      </c>
      <c r="F13" s="39">
        <v>31676</v>
      </c>
      <c r="G13" s="39">
        <v>2637</v>
      </c>
      <c r="H13" s="42">
        <f>ROUNDDOWN((G13/F13*100),3)</f>
        <v>8.324</v>
      </c>
      <c r="I13" s="39">
        <v>1469</v>
      </c>
      <c r="J13" s="43">
        <v>1</v>
      </c>
      <c r="K13" s="43">
        <v>0</v>
      </c>
      <c r="L13" s="43">
        <v>2</v>
      </c>
      <c r="M13" s="43">
        <v>0</v>
      </c>
    </row>
    <row r="14" spans="1:13" s="44" customFormat="1" ht="15.75" customHeight="1">
      <c r="A14" s="370"/>
      <c r="B14" s="371"/>
      <c r="C14" s="67">
        <v>10</v>
      </c>
      <c r="D14" s="67" t="s">
        <v>399</v>
      </c>
      <c r="E14" s="41">
        <v>4.33</v>
      </c>
      <c r="F14" s="39">
        <v>43561</v>
      </c>
      <c r="G14" s="39">
        <v>4739</v>
      </c>
      <c r="H14" s="42">
        <f>ROUNDDOWN((G14/F14*100),3)</f>
        <v>10.878</v>
      </c>
      <c r="I14" s="39">
        <v>2659</v>
      </c>
      <c r="J14" s="43">
        <v>2</v>
      </c>
      <c r="K14" s="43"/>
      <c r="L14" s="43">
        <v>2</v>
      </c>
      <c r="M14" s="43"/>
    </row>
    <row r="15" spans="1:13" s="44" customFormat="1" ht="15.75" customHeight="1">
      <c r="A15" s="370"/>
      <c r="B15" s="371"/>
      <c r="C15" s="67">
        <v>11</v>
      </c>
      <c r="D15" s="67" t="s">
        <v>346</v>
      </c>
      <c r="E15" s="41">
        <v>3</v>
      </c>
      <c r="F15" s="39">
        <v>22398</v>
      </c>
      <c r="G15" s="39">
        <v>3320</v>
      </c>
      <c r="H15" s="42">
        <f>ROUNDDOWN((G15/F15*100),3)</f>
        <v>14.822</v>
      </c>
      <c r="I15" s="39">
        <v>1856</v>
      </c>
      <c r="J15" s="43">
        <v>2</v>
      </c>
      <c r="K15" s="43">
        <v>0</v>
      </c>
      <c r="L15" s="43">
        <v>2</v>
      </c>
      <c r="M15" s="43">
        <v>0</v>
      </c>
    </row>
    <row r="16" spans="1:13" s="44" customFormat="1" ht="15.75" customHeight="1">
      <c r="A16" s="370"/>
      <c r="B16" s="371"/>
      <c r="C16" s="67">
        <v>12</v>
      </c>
      <c r="D16" s="68" t="s">
        <v>490</v>
      </c>
      <c r="E16" s="69">
        <v>7.08</v>
      </c>
      <c r="F16" s="70">
        <v>35850</v>
      </c>
      <c r="G16" s="39">
        <v>3483</v>
      </c>
      <c r="H16" s="42">
        <f>ROUNDDOWN((G16/F16*100),3)</f>
        <v>9.715</v>
      </c>
      <c r="I16" s="70">
        <v>1796</v>
      </c>
      <c r="J16" s="71">
        <v>2</v>
      </c>
      <c r="K16" s="71">
        <v>0</v>
      </c>
      <c r="L16" s="71">
        <v>4</v>
      </c>
      <c r="M16" s="71">
        <v>1</v>
      </c>
    </row>
    <row r="17" spans="1:13" s="44" customFormat="1" ht="15.75" customHeight="1">
      <c r="A17" s="370"/>
      <c r="B17" s="371"/>
      <c r="C17" s="68">
        <v>13</v>
      </c>
      <c r="D17" s="67" t="s">
        <v>498</v>
      </c>
      <c r="E17" s="41">
        <v>157.43</v>
      </c>
      <c r="F17" s="39">
        <v>21161</v>
      </c>
      <c r="G17" s="39">
        <v>828</v>
      </c>
      <c r="H17" s="42">
        <f>ROUNDDOWN((G17/F17*100),3)</f>
        <v>3.912</v>
      </c>
      <c r="I17" s="39">
        <v>385</v>
      </c>
      <c r="J17" s="43">
        <v>1</v>
      </c>
      <c r="K17" s="43">
        <v>0</v>
      </c>
      <c r="L17" s="43">
        <v>0</v>
      </c>
      <c r="M17" s="43">
        <v>0</v>
      </c>
    </row>
    <row r="18" spans="1:13" s="44" customFormat="1" ht="15.75" customHeight="1">
      <c r="A18" s="370"/>
      <c r="B18" s="371"/>
      <c r="C18" s="366" t="s">
        <v>692</v>
      </c>
      <c r="D18" s="367"/>
      <c r="E18" s="41">
        <f>SUM(E12:E17)</f>
        <v>177.60000000000002</v>
      </c>
      <c r="F18" s="41">
        <f>SUM(F12:F17)</f>
        <v>173880</v>
      </c>
      <c r="G18" s="41">
        <f>SUM(G12:G17)</f>
        <v>18693</v>
      </c>
      <c r="H18" s="42">
        <f>ROUNDDOWN((G18/F18*100),3)</f>
        <v>10.75</v>
      </c>
      <c r="I18" s="41">
        <f>SUM(I12:I17)</f>
        <v>10375</v>
      </c>
      <c r="J18" s="41">
        <f>SUM(J12:J17)</f>
        <v>9</v>
      </c>
      <c r="K18" s="41">
        <f>SUM(K12:K17)</f>
        <v>0</v>
      </c>
      <c r="L18" s="41">
        <f>SUM(L12:L17)</f>
        <v>12</v>
      </c>
      <c r="M18" s="41">
        <f>SUM(M12:M17)</f>
        <v>2</v>
      </c>
    </row>
    <row r="19" spans="1:13" s="44" customFormat="1" ht="15.75" customHeight="1">
      <c r="A19" s="370"/>
      <c r="B19" s="371" t="s">
        <v>341</v>
      </c>
      <c r="C19" s="72">
        <v>14</v>
      </c>
      <c r="D19" s="72" t="s">
        <v>502</v>
      </c>
      <c r="E19" s="73">
        <v>236</v>
      </c>
      <c r="F19" s="74">
        <v>31334</v>
      </c>
      <c r="G19" s="39">
        <v>1200</v>
      </c>
      <c r="H19" s="42">
        <f>ROUNDDOWN((G19/F19*100),3)</f>
        <v>3.829</v>
      </c>
      <c r="I19" s="74">
        <v>650</v>
      </c>
      <c r="J19" s="75">
        <v>1</v>
      </c>
      <c r="K19" s="75"/>
      <c r="L19" s="75">
        <v>2</v>
      </c>
      <c r="M19" s="75"/>
    </row>
    <row r="20" spans="1:13" s="44" customFormat="1" ht="15.75" customHeight="1">
      <c r="A20" s="370"/>
      <c r="B20" s="371"/>
      <c r="C20" s="67">
        <v>15</v>
      </c>
      <c r="D20" s="67" t="s">
        <v>461</v>
      </c>
      <c r="E20" s="41">
        <v>4782</v>
      </c>
      <c r="F20" s="39">
        <v>4022</v>
      </c>
      <c r="G20" s="39">
        <v>609</v>
      </c>
      <c r="H20" s="42">
        <f>ROUNDDOWN((G20/F20*100),3)</f>
        <v>15.141</v>
      </c>
      <c r="I20" s="39">
        <v>231</v>
      </c>
      <c r="J20" s="43">
        <v>1</v>
      </c>
      <c r="K20" s="43"/>
      <c r="L20" s="43"/>
      <c r="M20" s="43"/>
    </row>
    <row r="21" spans="1:13" s="44" customFormat="1" ht="15.75" customHeight="1">
      <c r="A21" s="370"/>
      <c r="B21" s="371"/>
      <c r="C21" s="67">
        <v>16</v>
      </c>
      <c r="D21" s="67" t="s">
        <v>504</v>
      </c>
      <c r="E21" s="41">
        <v>482.9</v>
      </c>
      <c r="F21" s="39">
        <v>30965</v>
      </c>
      <c r="G21" s="39">
        <v>903</v>
      </c>
      <c r="H21" s="42">
        <f>ROUNDDOWN((G21/F21*100),3)</f>
        <v>2.916</v>
      </c>
      <c r="I21" s="39">
        <v>479</v>
      </c>
      <c r="J21" s="43">
        <v>1</v>
      </c>
      <c r="K21" s="43"/>
      <c r="L21" s="43"/>
      <c r="M21" s="43">
        <v>1</v>
      </c>
    </row>
    <row r="22" spans="1:13" s="44" customFormat="1" ht="15.75" customHeight="1">
      <c r="A22" s="370"/>
      <c r="B22" s="371"/>
      <c r="C22" s="67">
        <v>17</v>
      </c>
      <c r="D22" s="67" t="s">
        <v>471</v>
      </c>
      <c r="E22" s="41">
        <v>29700</v>
      </c>
      <c r="F22" s="39">
        <v>32483</v>
      </c>
      <c r="G22" s="39">
        <v>1711</v>
      </c>
      <c r="H22" s="42">
        <f>ROUNDDOWN((G22/F22*100),3)</f>
        <v>5.267</v>
      </c>
      <c r="I22" s="39">
        <v>861</v>
      </c>
      <c r="J22" s="43">
        <v>1</v>
      </c>
      <c r="K22" s="43"/>
      <c r="L22" s="43">
        <v>3</v>
      </c>
      <c r="M22" s="43">
        <v>1</v>
      </c>
    </row>
    <row r="23" spans="1:13" s="44" customFormat="1" ht="15.75" customHeight="1">
      <c r="A23" s="370"/>
      <c r="B23" s="371"/>
      <c r="C23" s="67">
        <v>18</v>
      </c>
      <c r="D23" s="67" t="s">
        <v>472</v>
      </c>
      <c r="E23" s="41">
        <v>116</v>
      </c>
      <c r="F23" s="39">
        <v>20582</v>
      </c>
      <c r="G23" s="39">
        <v>1446</v>
      </c>
      <c r="H23" s="42">
        <f>ROUNDDOWN((G23/F23*100),3)</f>
        <v>7.025</v>
      </c>
      <c r="I23" s="39">
        <v>611</v>
      </c>
      <c r="J23" s="43">
        <v>1</v>
      </c>
      <c r="K23" s="43"/>
      <c r="L23" s="43">
        <v>2</v>
      </c>
      <c r="M23" s="43">
        <v>1</v>
      </c>
    </row>
    <row r="24" spans="1:13" s="44" customFormat="1" ht="15.75" customHeight="1">
      <c r="A24" s="370"/>
      <c r="B24" s="371"/>
      <c r="C24" s="67">
        <v>19</v>
      </c>
      <c r="D24" s="67" t="s">
        <v>479</v>
      </c>
      <c r="E24" s="41">
        <v>250.45</v>
      </c>
      <c r="F24" s="39">
        <v>36546</v>
      </c>
      <c r="G24" s="39">
        <v>2281</v>
      </c>
      <c r="H24" s="42">
        <f>ROUNDDOWN((G24/F24*100),3)</f>
        <v>6.241</v>
      </c>
      <c r="I24" s="39">
        <v>1249</v>
      </c>
      <c r="J24" s="43">
        <v>1</v>
      </c>
      <c r="K24" s="43">
        <v>0</v>
      </c>
      <c r="L24" s="43">
        <v>3</v>
      </c>
      <c r="M24" s="43">
        <v>0</v>
      </c>
    </row>
    <row r="25" spans="1:13" s="44" customFormat="1" ht="15.75" customHeight="1">
      <c r="A25" s="370"/>
      <c r="B25" s="371"/>
      <c r="C25" s="366" t="s">
        <v>692</v>
      </c>
      <c r="D25" s="367"/>
      <c r="E25" s="41">
        <f>SUM(E19:E24)</f>
        <v>35567.35</v>
      </c>
      <c r="F25" s="41">
        <f>SUM(F19:F24)</f>
        <v>155932</v>
      </c>
      <c r="G25" s="41">
        <f>SUM(G19:G24)</f>
        <v>8150</v>
      </c>
      <c r="H25" s="42">
        <f>ROUNDDOWN((G25/F25*100),3)</f>
        <v>5.226</v>
      </c>
      <c r="I25" s="41">
        <f>SUM(I19:I24)</f>
        <v>4081</v>
      </c>
      <c r="J25" s="41">
        <f>SUM(J19:J24)</f>
        <v>6</v>
      </c>
      <c r="K25" s="41">
        <f>SUM(K19:K24)</f>
        <v>0</v>
      </c>
      <c r="L25" s="41">
        <f>SUM(L19:L24)</f>
        <v>10</v>
      </c>
      <c r="M25" s="41">
        <f>SUM(M19:M24)</f>
        <v>3</v>
      </c>
    </row>
    <row r="26" spans="1:13" s="44" customFormat="1" ht="15.75" customHeight="1">
      <c r="A26" s="370"/>
      <c r="B26" s="368" t="s">
        <v>486</v>
      </c>
      <c r="C26" s="368"/>
      <c r="D26" s="369"/>
      <c r="E26" s="41">
        <f>E25+E18+E11</f>
        <v>35832.25</v>
      </c>
      <c r="F26" s="41">
        <f>F25+F18+F11</f>
        <v>594968</v>
      </c>
      <c r="G26" s="41">
        <f>G25+G18+G11</f>
        <v>45258</v>
      </c>
      <c r="H26" s="42">
        <f>ROUNDDOWN((G26/F26*100),3)</f>
        <v>7.606</v>
      </c>
      <c r="I26" s="41">
        <f>I25+I18+I11</f>
        <v>24314</v>
      </c>
      <c r="J26" s="41">
        <f>J25+J18+J11</f>
        <v>24</v>
      </c>
      <c r="K26" s="41">
        <f>K25+K18+K11</f>
        <v>0</v>
      </c>
      <c r="L26" s="41">
        <f>L25+L18+L11</f>
        <v>36</v>
      </c>
      <c r="M26" s="41">
        <f>M25+M18+M11</f>
        <v>6</v>
      </c>
    </row>
    <row r="27" spans="1:13" s="44" customFormat="1" ht="15.75" customHeight="1">
      <c r="A27" s="370" t="s">
        <v>753</v>
      </c>
      <c r="B27" s="371" t="s">
        <v>381</v>
      </c>
      <c r="C27" s="67">
        <v>20</v>
      </c>
      <c r="D27" s="67" t="s">
        <v>351</v>
      </c>
      <c r="E27" s="41">
        <v>23</v>
      </c>
      <c r="F27" s="39">
        <v>56500</v>
      </c>
      <c r="G27" s="39">
        <v>4461</v>
      </c>
      <c r="H27" s="42">
        <f>ROUNDDOWN((G27/F27*100),3)</f>
        <v>7.895</v>
      </c>
      <c r="I27" s="39">
        <v>2136</v>
      </c>
      <c r="J27" s="43">
        <v>2</v>
      </c>
      <c r="K27" s="43">
        <v>0</v>
      </c>
      <c r="L27" s="43">
        <v>2</v>
      </c>
      <c r="M27" s="43">
        <v>0</v>
      </c>
    </row>
    <row r="28" spans="1:13" s="44" customFormat="1" ht="15.75" customHeight="1">
      <c r="A28" s="370"/>
      <c r="B28" s="371"/>
      <c r="C28" s="67">
        <v>21</v>
      </c>
      <c r="D28" s="67" t="s">
        <v>387</v>
      </c>
      <c r="E28" s="41">
        <v>26</v>
      </c>
      <c r="F28" s="39">
        <v>55700</v>
      </c>
      <c r="G28" s="39">
        <v>4153</v>
      </c>
      <c r="H28" s="42">
        <f>ROUNDDOWN((G28/F28*100),3)</f>
        <v>7.456</v>
      </c>
      <c r="I28" s="39">
        <v>1850</v>
      </c>
      <c r="J28" s="43">
        <v>2</v>
      </c>
      <c r="K28" s="43"/>
      <c r="L28" s="43">
        <v>2</v>
      </c>
      <c r="M28" s="43"/>
    </row>
    <row r="29" spans="1:13" s="44" customFormat="1" ht="15.75" customHeight="1">
      <c r="A29" s="370"/>
      <c r="B29" s="371"/>
      <c r="C29" s="67">
        <v>22</v>
      </c>
      <c r="D29" s="67" t="s">
        <v>539</v>
      </c>
      <c r="E29" s="41">
        <v>28</v>
      </c>
      <c r="F29" s="39">
        <v>127570</v>
      </c>
      <c r="G29" s="39">
        <v>7768</v>
      </c>
      <c r="H29" s="42">
        <f>ROUNDDOWN((G29/F29*100),3)</f>
        <v>6.089</v>
      </c>
      <c r="I29" s="39">
        <v>3821</v>
      </c>
      <c r="J29" s="43">
        <v>4</v>
      </c>
      <c r="K29" s="43">
        <v>0</v>
      </c>
      <c r="L29" s="43">
        <v>2</v>
      </c>
      <c r="M29" s="43">
        <v>0</v>
      </c>
    </row>
    <row r="30" spans="1:13" s="44" customFormat="1" ht="15.75" customHeight="1">
      <c r="A30" s="370"/>
      <c r="B30" s="371"/>
      <c r="C30" s="67">
        <v>23</v>
      </c>
      <c r="D30" s="67" t="s">
        <v>496</v>
      </c>
      <c r="E30" s="41">
        <v>38.13</v>
      </c>
      <c r="F30" s="39">
        <v>9888</v>
      </c>
      <c r="G30" s="39">
        <v>1222</v>
      </c>
      <c r="H30" s="42">
        <f>ROUNDDOWN((G30/F30*100),3)</f>
        <v>12.358</v>
      </c>
      <c r="I30" s="39">
        <v>569</v>
      </c>
      <c r="J30" s="43">
        <v>1</v>
      </c>
      <c r="K30" s="43"/>
      <c r="L30" s="43">
        <v>2</v>
      </c>
      <c r="M30" s="43">
        <v>0</v>
      </c>
    </row>
    <row r="31" spans="1:13" s="44" customFormat="1" ht="15.75" customHeight="1">
      <c r="A31" s="370"/>
      <c r="B31" s="371"/>
      <c r="C31" s="366" t="s">
        <v>692</v>
      </c>
      <c r="D31" s="367"/>
      <c r="E31" s="41">
        <f>SUM(E27:E30)</f>
        <v>115.13</v>
      </c>
      <c r="F31" s="41">
        <f>SUM(F27:F30)</f>
        <v>249658</v>
      </c>
      <c r="G31" s="41">
        <f>SUM(G27:G30)</f>
        <v>17604</v>
      </c>
      <c r="H31" s="42">
        <f>ROUNDDOWN((G31/F31*100),3)</f>
        <v>7.051</v>
      </c>
      <c r="I31" s="41">
        <f>SUM(I27:I30)</f>
        <v>8376</v>
      </c>
      <c r="J31" s="41">
        <f>SUM(J27:J30)</f>
        <v>9</v>
      </c>
      <c r="K31" s="41">
        <f>SUM(K27:K30)</f>
        <v>0</v>
      </c>
      <c r="L31" s="41">
        <f>SUM(L27:L30)</f>
        <v>8</v>
      </c>
      <c r="M31" s="41">
        <f>SUM(M27:M30)</f>
        <v>0</v>
      </c>
    </row>
    <row r="32" spans="1:13" s="44" customFormat="1" ht="15.75" customHeight="1">
      <c r="A32" s="370"/>
      <c r="B32" s="371" t="s">
        <v>358</v>
      </c>
      <c r="C32" s="67">
        <v>24</v>
      </c>
      <c r="D32" s="67" t="s">
        <v>314</v>
      </c>
      <c r="E32" s="41">
        <v>18</v>
      </c>
      <c r="F32" s="39">
        <v>63428</v>
      </c>
      <c r="G32" s="39">
        <v>4742</v>
      </c>
      <c r="H32" s="42">
        <f>ROUNDDOWN((G32/F32*100),3)</f>
        <v>7.476</v>
      </c>
      <c r="I32" s="39">
        <v>2442</v>
      </c>
      <c r="J32" s="43">
        <v>2</v>
      </c>
      <c r="K32" s="43"/>
      <c r="L32" s="43">
        <v>2</v>
      </c>
      <c r="M32" s="43"/>
    </row>
    <row r="33" spans="1:13" s="44" customFormat="1" ht="15.75" customHeight="1">
      <c r="A33" s="370"/>
      <c r="B33" s="371"/>
      <c r="C33" s="67">
        <v>25</v>
      </c>
      <c r="D33" s="67" t="s">
        <v>468</v>
      </c>
      <c r="E33" s="41">
        <v>10.89</v>
      </c>
      <c r="F33" s="39">
        <v>79076</v>
      </c>
      <c r="G33" s="39">
        <v>6071</v>
      </c>
      <c r="H33" s="42">
        <f>ROUNDDOWN((G33/F33*100),3)</f>
        <v>7.677</v>
      </c>
      <c r="I33" s="39">
        <v>2909</v>
      </c>
      <c r="J33" s="43">
        <v>2</v>
      </c>
      <c r="K33" s="43">
        <v>0</v>
      </c>
      <c r="L33" s="43">
        <v>2</v>
      </c>
      <c r="M33" s="43">
        <v>0</v>
      </c>
    </row>
    <row r="34" spans="1:13" s="44" customFormat="1" ht="15.75" customHeight="1">
      <c r="A34" s="370"/>
      <c r="B34" s="371"/>
      <c r="C34" s="67">
        <v>26</v>
      </c>
      <c r="D34" s="76" t="s">
        <v>362</v>
      </c>
      <c r="E34" s="41">
        <v>12260</v>
      </c>
      <c r="F34" s="41">
        <v>37061</v>
      </c>
      <c r="G34" s="39">
        <v>1844</v>
      </c>
      <c r="H34" s="42">
        <f>ROUNDDOWN((G34/F34*100),3)</f>
        <v>4.975</v>
      </c>
      <c r="I34" s="41">
        <v>837</v>
      </c>
      <c r="J34" s="41">
        <v>1</v>
      </c>
      <c r="K34" s="41">
        <v>0</v>
      </c>
      <c r="L34" s="41">
        <v>0</v>
      </c>
      <c r="M34" s="41">
        <v>0</v>
      </c>
    </row>
    <row r="35" spans="1:13" s="44" customFormat="1" ht="15.75" customHeight="1">
      <c r="A35" s="370"/>
      <c r="B35" s="371"/>
      <c r="C35" s="67">
        <v>27</v>
      </c>
      <c r="D35" s="67" t="s">
        <v>485</v>
      </c>
      <c r="E35" s="41">
        <v>88</v>
      </c>
      <c r="F35" s="39">
        <v>72753</v>
      </c>
      <c r="G35" s="39">
        <v>3679</v>
      </c>
      <c r="H35" s="42">
        <f>ROUNDDOWN((G35/F35*100),3)</f>
        <v>5.056</v>
      </c>
      <c r="I35" s="39">
        <v>1728</v>
      </c>
      <c r="J35" s="43">
        <v>2</v>
      </c>
      <c r="K35" s="43"/>
      <c r="L35" s="43">
        <v>2</v>
      </c>
      <c r="M35" s="43">
        <v>1</v>
      </c>
    </row>
    <row r="36" spans="1:13" s="44" customFormat="1" ht="15.75" customHeight="1">
      <c r="A36" s="370"/>
      <c r="B36" s="371"/>
      <c r="C36" s="67">
        <v>28</v>
      </c>
      <c r="D36" s="67" t="s">
        <v>371</v>
      </c>
      <c r="E36" s="41">
        <v>14.26</v>
      </c>
      <c r="F36" s="39">
        <v>39010</v>
      </c>
      <c r="G36" s="39">
        <v>1131</v>
      </c>
      <c r="H36" s="42">
        <f>ROUNDDOWN((G36/F36*100),3)</f>
        <v>2.899</v>
      </c>
      <c r="I36" s="39">
        <v>494</v>
      </c>
      <c r="J36" s="43">
        <v>1</v>
      </c>
      <c r="K36" s="43"/>
      <c r="L36" s="43"/>
      <c r="M36" s="43"/>
    </row>
    <row r="37" spans="1:13" s="44" customFormat="1" ht="15.75" customHeight="1">
      <c r="A37" s="370"/>
      <c r="B37" s="371"/>
      <c r="C37" s="366" t="s">
        <v>692</v>
      </c>
      <c r="D37" s="367"/>
      <c r="E37" s="41">
        <f>SUM(E32:E36)</f>
        <v>12391.15</v>
      </c>
      <c r="F37" s="41">
        <f>SUM(F32:F36)</f>
        <v>291328</v>
      </c>
      <c r="G37" s="41">
        <f>SUM(G32:G36)</f>
        <v>17467</v>
      </c>
      <c r="H37" s="42">
        <f>ROUNDDOWN((G37/F37*100),3)</f>
        <v>5.995</v>
      </c>
      <c r="I37" s="41">
        <f>SUM(I32:I36)</f>
        <v>8410</v>
      </c>
      <c r="J37" s="41">
        <f>SUM(J32:J36)</f>
        <v>8</v>
      </c>
      <c r="K37" s="41">
        <f>SUM(K32:K36)</f>
        <v>0</v>
      </c>
      <c r="L37" s="41">
        <f>SUM(L32:L36)</f>
        <v>6</v>
      </c>
      <c r="M37" s="41">
        <f>SUM(M32:M36)</f>
        <v>1</v>
      </c>
    </row>
    <row r="38" spans="1:13" s="44" customFormat="1" ht="15.75" customHeight="1">
      <c r="A38" s="370"/>
      <c r="B38" s="371" t="s">
        <v>341</v>
      </c>
      <c r="C38" s="67">
        <v>29</v>
      </c>
      <c r="D38" s="67" t="s">
        <v>391</v>
      </c>
      <c r="E38" s="41">
        <v>1.98</v>
      </c>
      <c r="F38" s="39">
        <v>43144</v>
      </c>
      <c r="G38" s="39">
        <v>2841</v>
      </c>
      <c r="H38" s="42">
        <f>ROUNDDOWN((G38/F38*100),3)</f>
        <v>6.584</v>
      </c>
      <c r="I38" s="39">
        <v>1262</v>
      </c>
      <c r="J38" s="43">
        <v>1</v>
      </c>
      <c r="K38" s="43"/>
      <c r="L38" s="43">
        <v>3</v>
      </c>
      <c r="M38" s="43">
        <v>0</v>
      </c>
    </row>
    <row r="39" spans="1:13" s="44" customFormat="1" ht="15.75" customHeight="1">
      <c r="A39" s="370"/>
      <c r="B39" s="371"/>
      <c r="C39" s="67">
        <v>30</v>
      </c>
      <c r="D39" s="67" t="s">
        <v>354</v>
      </c>
      <c r="E39" s="41">
        <v>36.67</v>
      </c>
      <c r="F39" s="39">
        <v>63931</v>
      </c>
      <c r="G39" s="39">
        <v>4186</v>
      </c>
      <c r="H39" s="42">
        <f>ROUNDDOWN((G39/F39*100),3)</f>
        <v>6.547</v>
      </c>
      <c r="I39" s="39">
        <v>1792</v>
      </c>
      <c r="J39" s="43">
        <v>2</v>
      </c>
      <c r="K39" s="43"/>
      <c r="L39" s="43">
        <v>2</v>
      </c>
      <c r="M39" s="43">
        <v>1</v>
      </c>
    </row>
    <row r="40" spans="1:13" s="44" customFormat="1" ht="15.75" customHeight="1">
      <c r="A40" s="370"/>
      <c r="B40" s="371"/>
      <c r="C40" s="67">
        <v>31</v>
      </c>
      <c r="D40" s="67" t="s">
        <v>406</v>
      </c>
      <c r="E40" s="41">
        <v>8.77</v>
      </c>
      <c r="F40" s="39">
        <v>13153</v>
      </c>
      <c r="G40" s="39">
        <v>2857</v>
      </c>
      <c r="H40" s="42">
        <f>ROUNDDOWN((G40/F40*100),3)</f>
        <v>21.721</v>
      </c>
      <c r="I40" s="39">
        <v>1301</v>
      </c>
      <c r="J40" s="43">
        <v>1</v>
      </c>
      <c r="K40" s="43"/>
      <c r="L40" s="43">
        <v>2</v>
      </c>
      <c r="M40" s="43"/>
    </row>
    <row r="41" spans="1:13" s="44" customFormat="1" ht="15.75" customHeight="1">
      <c r="A41" s="370"/>
      <c r="B41" s="371"/>
      <c r="C41" s="67">
        <v>32</v>
      </c>
      <c r="D41" s="67" t="s">
        <v>649</v>
      </c>
      <c r="E41" s="41">
        <v>46.34</v>
      </c>
      <c r="F41" s="39">
        <v>43709</v>
      </c>
      <c r="G41" s="39">
        <v>1160</v>
      </c>
      <c r="H41" s="42">
        <f>ROUNDDOWN((G41/F41*100),3)</f>
        <v>2.653</v>
      </c>
      <c r="I41" s="39">
        <v>514</v>
      </c>
      <c r="J41" s="43">
        <v>1</v>
      </c>
      <c r="K41" s="43"/>
      <c r="L41" s="43"/>
      <c r="M41" s="43"/>
    </row>
    <row r="42" spans="1:13" s="44" customFormat="1" ht="15.75" customHeight="1">
      <c r="A42" s="370"/>
      <c r="B42" s="371"/>
      <c r="C42" s="67">
        <v>33</v>
      </c>
      <c r="D42" s="67" t="s">
        <v>339</v>
      </c>
      <c r="E42" s="41">
        <v>17.44</v>
      </c>
      <c r="F42" s="39">
        <v>24628</v>
      </c>
      <c r="G42" s="39">
        <v>4151</v>
      </c>
      <c r="H42" s="42">
        <f>ROUNDDOWN((G42/F42*100),3)</f>
        <v>16.854</v>
      </c>
      <c r="I42" s="39">
        <v>2084</v>
      </c>
      <c r="J42" s="43">
        <v>2</v>
      </c>
      <c r="K42" s="43"/>
      <c r="L42" s="43">
        <v>3</v>
      </c>
      <c r="M42" s="43"/>
    </row>
    <row r="43" spans="1:13" s="44" customFormat="1" ht="15.75" customHeight="1">
      <c r="A43" s="370"/>
      <c r="B43" s="371"/>
      <c r="C43" s="366" t="s">
        <v>692</v>
      </c>
      <c r="D43" s="367"/>
      <c r="E43" s="41">
        <f>SUM(E38:E42)</f>
        <v>111.2</v>
      </c>
      <c r="F43" s="41">
        <f>SUM(F38:F42)</f>
        <v>188565</v>
      </c>
      <c r="G43" s="41">
        <f>SUM(G38:G42)</f>
        <v>15195</v>
      </c>
      <c r="H43" s="42">
        <f>ROUNDDOWN((G43/F43*100),3)</f>
        <v>8.058</v>
      </c>
      <c r="I43" s="41">
        <f>SUM(I38:I42)</f>
        <v>6953</v>
      </c>
      <c r="J43" s="41">
        <f>SUM(J38:J42)</f>
        <v>7</v>
      </c>
      <c r="K43" s="41">
        <f>SUM(K38:K42)</f>
        <v>0</v>
      </c>
      <c r="L43" s="41">
        <f>SUM(L38:L42)</f>
        <v>10</v>
      </c>
      <c r="M43" s="41">
        <f>SUM(M38:M42)</f>
        <v>1</v>
      </c>
    </row>
    <row r="44" spans="1:13" s="44" customFormat="1" ht="15.75" customHeight="1">
      <c r="A44" s="370"/>
      <c r="B44" s="371" t="s">
        <v>396</v>
      </c>
      <c r="C44" s="67">
        <v>34</v>
      </c>
      <c r="D44" s="67" t="s">
        <v>634</v>
      </c>
      <c r="E44" s="41">
        <v>0.11</v>
      </c>
      <c r="F44" s="39">
        <v>13922</v>
      </c>
      <c r="G44" s="39">
        <v>296</v>
      </c>
      <c r="H44" s="42">
        <f>ROUNDDOWN((G44/F44*100),3)</f>
        <v>2.126</v>
      </c>
      <c r="I44" s="39">
        <v>140</v>
      </c>
      <c r="J44" s="43">
        <v>1</v>
      </c>
      <c r="K44" s="43"/>
      <c r="L44" s="43"/>
      <c r="M44" s="43"/>
    </row>
    <row r="45" spans="1:13" s="44" customFormat="1" ht="15.75" customHeight="1">
      <c r="A45" s="370"/>
      <c r="B45" s="371"/>
      <c r="C45" s="67">
        <v>35</v>
      </c>
      <c r="D45" s="67" t="s">
        <v>456</v>
      </c>
      <c r="E45" s="41">
        <v>85.29</v>
      </c>
      <c r="F45" s="77">
        <v>11585</v>
      </c>
      <c r="G45" s="39">
        <v>488</v>
      </c>
      <c r="H45" s="42">
        <f>ROUNDDOWN((G45/F45*100),3)</f>
        <v>4.212</v>
      </c>
      <c r="I45" s="77">
        <v>227</v>
      </c>
      <c r="J45" s="78">
        <v>1</v>
      </c>
      <c r="K45" s="78"/>
      <c r="L45" s="78"/>
      <c r="M45" s="78"/>
    </row>
    <row r="46" spans="1:13" s="44" customFormat="1" ht="15.75" customHeight="1">
      <c r="A46" s="370"/>
      <c r="B46" s="371"/>
      <c r="C46" s="67">
        <v>36</v>
      </c>
      <c r="D46" s="67" t="s">
        <v>481</v>
      </c>
      <c r="E46" s="41">
        <v>59.75</v>
      </c>
      <c r="F46" s="39">
        <v>23038</v>
      </c>
      <c r="G46" s="39">
        <v>1173</v>
      </c>
      <c r="H46" s="42">
        <f>ROUNDDOWN((G46/F46*100),3)</f>
        <v>5.091</v>
      </c>
      <c r="I46" s="39">
        <v>502</v>
      </c>
      <c r="J46" s="43">
        <v>1</v>
      </c>
      <c r="K46" s="43"/>
      <c r="L46" s="43"/>
      <c r="M46" s="43"/>
    </row>
    <row r="47" spans="1:13" s="44" customFormat="1" ht="15.75" customHeight="1">
      <c r="A47" s="370"/>
      <c r="B47" s="371"/>
      <c r="C47" s="67">
        <v>37</v>
      </c>
      <c r="D47" s="67" t="s">
        <v>463</v>
      </c>
      <c r="E47" s="41">
        <v>82.76</v>
      </c>
      <c r="F47" s="39">
        <v>53603</v>
      </c>
      <c r="G47" s="39">
        <v>2669</v>
      </c>
      <c r="H47" s="42">
        <f>ROUNDDOWN((G47/F47*100),3)</f>
        <v>4.979</v>
      </c>
      <c r="I47" s="39">
        <v>1187</v>
      </c>
      <c r="J47" s="43">
        <v>1</v>
      </c>
      <c r="K47" s="43"/>
      <c r="L47" s="43">
        <v>2</v>
      </c>
      <c r="M47" s="43">
        <v>2</v>
      </c>
    </row>
    <row r="48" spans="1:13" s="44" customFormat="1" ht="15.75" customHeight="1">
      <c r="A48" s="370"/>
      <c r="B48" s="371"/>
      <c r="C48" s="67">
        <v>38</v>
      </c>
      <c r="D48" s="67" t="s">
        <v>531</v>
      </c>
      <c r="E48" s="41">
        <v>44.83</v>
      </c>
      <c r="F48" s="39">
        <v>8031</v>
      </c>
      <c r="G48" s="39">
        <v>350</v>
      </c>
      <c r="H48" s="42">
        <f>ROUNDDOWN((G48/F48*100),3)</f>
        <v>4.358</v>
      </c>
      <c r="I48" s="39">
        <v>154</v>
      </c>
      <c r="J48" s="43">
        <v>1</v>
      </c>
      <c r="K48" s="43"/>
      <c r="L48" s="43"/>
      <c r="M48" s="43"/>
    </row>
    <row r="49" spans="1:13" s="44" customFormat="1" ht="15.75" customHeight="1">
      <c r="A49" s="370"/>
      <c r="B49" s="371"/>
      <c r="C49" s="366" t="s">
        <v>692</v>
      </c>
      <c r="D49" s="367"/>
      <c r="E49" s="41">
        <f>SUM(E44:E48)</f>
        <v>272.74</v>
      </c>
      <c r="F49" s="41">
        <f>SUM(F44:F48)</f>
        <v>110179</v>
      </c>
      <c r="G49" s="41">
        <f>SUM(G44:G48)</f>
        <v>4976</v>
      </c>
      <c r="H49" s="42">
        <f>ROUNDDOWN((G49/F49*100),3)</f>
        <v>4.516</v>
      </c>
      <c r="I49" s="41">
        <f>SUM(I44:I48)</f>
        <v>2210</v>
      </c>
      <c r="J49" s="41">
        <f>SUM(J44:J48)</f>
        <v>5</v>
      </c>
      <c r="K49" s="41">
        <f>SUM(K44:K48)</f>
        <v>0</v>
      </c>
      <c r="L49" s="41">
        <f>SUM(L44:L48)</f>
        <v>2</v>
      </c>
      <c r="M49" s="41">
        <f>SUM(M44:M48)</f>
        <v>2</v>
      </c>
    </row>
    <row r="50" spans="1:13" s="44" customFormat="1" ht="15.75" customHeight="1">
      <c r="A50" s="370"/>
      <c r="B50" s="368" t="s">
        <v>486</v>
      </c>
      <c r="C50" s="368"/>
      <c r="D50" s="369"/>
      <c r="E50" s="41">
        <f>E49+E43+E37+E31</f>
        <v>12890.22</v>
      </c>
      <c r="F50" s="41">
        <f>F49+F43+F37+F31</f>
        <v>839730</v>
      </c>
      <c r="G50" s="41">
        <f>G49+G43+G37+G31</f>
        <v>55242</v>
      </c>
      <c r="H50" s="42">
        <f>ROUNDDOWN((G50/F50*100),3)</f>
        <v>6.578</v>
      </c>
      <c r="I50" s="41">
        <f>I49+I43+I37+I31</f>
        <v>25949</v>
      </c>
      <c r="J50" s="41">
        <f>J49+J43+J37+J31</f>
        <v>29</v>
      </c>
      <c r="K50" s="41">
        <f>K49+K43+K37+K31</f>
        <v>0</v>
      </c>
      <c r="L50" s="41">
        <f>L49+L43+L37+L31</f>
        <v>26</v>
      </c>
      <c r="M50" s="41">
        <f>M49+M43+M37+M31</f>
        <v>4</v>
      </c>
    </row>
    <row r="51" spans="1:13" s="44" customFormat="1" ht="15" customHeight="1">
      <c r="A51" s="370" t="s">
        <v>755</v>
      </c>
      <c r="B51" s="371" t="s">
        <v>381</v>
      </c>
      <c r="C51" s="67">
        <v>39</v>
      </c>
      <c r="D51" s="67" t="s">
        <v>323</v>
      </c>
      <c r="E51" s="41">
        <v>5.14</v>
      </c>
      <c r="F51" s="39">
        <v>23565</v>
      </c>
      <c r="G51" s="39">
        <v>2022</v>
      </c>
      <c r="H51" s="42">
        <f>ROUNDDOWN((G51/F51*100),3)</f>
        <v>8.58</v>
      </c>
      <c r="I51" s="39">
        <v>953</v>
      </c>
      <c r="J51" s="43">
        <v>1</v>
      </c>
      <c r="K51" s="43"/>
      <c r="L51" s="43">
        <v>2</v>
      </c>
      <c r="M51" s="43"/>
    </row>
    <row r="52" spans="1:13" s="44" customFormat="1" ht="15" customHeight="1">
      <c r="A52" s="370"/>
      <c r="B52" s="371"/>
      <c r="C52" s="67">
        <v>40</v>
      </c>
      <c r="D52" s="67" t="s">
        <v>372</v>
      </c>
      <c r="E52" s="41">
        <v>47.7</v>
      </c>
      <c r="F52" s="39">
        <v>60128</v>
      </c>
      <c r="G52" s="39">
        <v>3082</v>
      </c>
      <c r="H52" s="42">
        <f>ROUNDDOWN((G52/F52*100),3)</f>
        <v>5.125</v>
      </c>
      <c r="I52" s="39">
        <v>1236</v>
      </c>
      <c r="J52" s="43">
        <v>1</v>
      </c>
      <c r="K52" s="43"/>
      <c r="L52" s="43">
        <v>2</v>
      </c>
      <c r="M52" s="43"/>
    </row>
    <row r="53" spans="1:13" s="44" customFormat="1" ht="15" customHeight="1">
      <c r="A53" s="370"/>
      <c r="B53" s="371"/>
      <c r="C53" s="67">
        <v>41</v>
      </c>
      <c r="D53" s="67" t="s">
        <v>376</v>
      </c>
      <c r="E53" s="41">
        <v>27.17</v>
      </c>
      <c r="F53" s="39">
        <v>79572</v>
      </c>
      <c r="G53" s="39">
        <v>5081</v>
      </c>
      <c r="H53" s="42">
        <f>ROUNDDOWN((G53/F53*100),3)</f>
        <v>6.385</v>
      </c>
      <c r="I53" s="39">
        <v>2361</v>
      </c>
      <c r="J53" s="43">
        <v>2</v>
      </c>
      <c r="K53" s="43"/>
      <c r="L53" s="43">
        <v>3</v>
      </c>
      <c r="M53" s="43"/>
    </row>
    <row r="54" spans="1:13" s="44" customFormat="1" ht="15.75" customHeight="1">
      <c r="A54" s="370"/>
      <c r="B54" s="371"/>
      <c r="C54" s="67">
        <v>42</v>
      </c>
      <c r="D54" s="67" t="s">
        <v>423</v>
      </c>
      <c r="E54" s="41">
        <v>3.14</v>
      </c>
      <c r="F54" s="39">
        <v>27400</v>
      </c>
      <c r="G54" s="39">
        <v>2773</v>
      </c>
      <c r="H54" s="42">
        <f>ROUNDDOWN((G54/F54*100),3)</f>
        <v>10.12</v>
      </c>
      <c r="I54" s="39">
        <v>1315</v>
      </c>
      <c r="J54" s="43">
        <v>1</v>
      </c>
      <c r="K54" s="43"/>
      <c r="L54" s="43">
        <v>2</v>
      </c>
      <c r="M54" s="43"/>
    </row>
    <row r="55" spans="1:13" s="44" customFormat="1" ht="15.75" customHeight="1">
      <c r="A55" s="370"/>
      <c r="B55" s="371"/>
      <c r="C55" s="67">
        <v>43</v>
      </c>
      <c r="D55" s="67" t="s">
        <v>374</v>
      </c>
      <c r="E55" s="41">
        <v>3</v>
      </c>
      <c r="F55" s="39">
        <v>27608</v>
      </c>
      <c r="G55" s="39">
        <v>2762</v>
      </c>
      <c r="H55" s="42">
        <f>ROUNDDOWN((G55/F55*100),3)</f>
        <v>10.004</v>
      </c>
      <c r="I55" s="39">
        <v>1448</v>
      </c>
      <c r="J55" s="43">
        <v>3</v>
      </c>
      <c r="K55" s="43">
        <v>1</v>
      </c>
      <c r="L55" s="43">
        <v>0</v>
      </c>
      <c r="M55" s="43">
        <v>0</v>
      </c>
    </row>
    <row r="56" spans="1:13" s="44" customFormat="1" ht="15.75" customHeight="1">
      <c r="A56" s="370"/>
      <c r="B56" s="371"/>
      <c r="C56" s="366" t="s">
        <v>692</v>
      </c>
      <c r="D56" s="375"/>
      <c r="E56" s="41">
        <f>SUM(E51:E55)</f>
        <v>86.15</v>
      </c>
      <c r="F56" s="41">
        <f>SUM(F51:F55)</f>
        <v>218273</v>
      </c>
      <c r="G56" s="41">
        <f>SUM(G51:G55)</f>
        <v>15720</v>
      </c>
      <c r="H56" s="42">
        <f>ROUNDDOWN((G56/F56*100),3)</f>
        <v>7.201</v>
      </c>
      <c r="I56" s="41">
        <f>SUM(I51:I55)</f>
        <v>7313</v>
      </c>
      <c r="J56" s="41">
        <f>SUM(J51:J55)</f>
        <v>8</v>
      </c>
      <c r="K56" s="41">
        <f>SUM(K51:K55)</f>
        <v>1</v>
      </c>
      <c r="L56" s="41">
        <f>SUM(L51:L55)</f>
        <v>9</v>
      </c>
      <c r="M56" s="41">
        <f>SUM(M51:M55)</f>
        <v>0</v>
      </c>
    </row>
    <row r="57" spans="1:13" s="44" customFormat="1" ht="15.75" customHeight="1">
      <c r="A57" s="370"/>
      <c r="B57" s="371" t="s">
        <v>358</v>
      </c>
      <c r="C57" s="67">
        <v>44</v>
      </c>
      <c r="D57" s="43" t="s">
        <v>347</v>
      </c>
      <c r="E57" s="78">
        <v>174.06</v>
      </c>
      <c r="F57" s="78">
        <v>29476</v>
      </c>
      <c r="G57" s="39">
        <v>1365</v>
      </c>
      <c r="H57" s="42">
        <f>ROUNDDOWN((G57/F57*100),3)</f>
        <v>4.63</v>
      </c>
      <c r="I57" s="78">
        <v>654</v>
      </c>
      <c r="J57" s="78">
        <v>1</v>
      </c>
      <c r="K57" s="78"/>
      <c r="L57" s="78"/>
      <c r="M57" s="78"/>
    </row>
    <row r="58" spans="1:13" s="44" customFormat="1" ht="15.75" customHeight="1">
      <c r="A58" s="370"/>
      <c r="B58" s="371"/>
      <c r="C58" s="67">
        <v>45</v>
      </c>
      <c r="D58" s="67" t="s">
        <v>642</v>
      </c>
      <c r="E58" s="41">
        <v>32.8</v>
      </c>
      <c r="F58" s="39">
        <v>23980</v>
      </c>
      <c r="G58" s="39">
        <v>1159</v>
      </c>
      <c r="H58" s="42">
        <f>ROUNDDOWN((G58/F58*100),3)</f>
        <v>4.833</v>
      </c>
      <c r="I58" s="39">
        <v>464</v>
      </c>
      <c r="J58" s="43">
        <v>1</v>
      </c>
      <c r="K58" s="43"/>
      <c r="L58" s="43">
        <v>2</v>
      </c>
      <c r="M58" s="43"/>
    </row>
    <row r="59" spans="1:13" s="44" customFormat="1" ht="15.75" customHeight="1">
      <c r="A59" s="370"/>
      <c r="B59" s="371"/>
      <c r="C59" s="67">
        <v>46</v>
      </c>
      <c r="D59" s="67" t="s">
        <v>449</v>
      </c>
      <c r="E59" s="41">
        <v>242.52</v>
      </c>
      <c r="F59" s="39">
        <v>32038</v>
      </c>
      <c r="G59" s="39">
        <v>1636</v>
      </c>
      <c r="H59" s="42">
        <f>ROUNDDOWN((G59/F59*100),3)</f>
        <v>5.106</v>
      </c>
      <c r="I59" s="39">
        <v>799</v>
      </c>
      <c r="J59" s="43">
        <v>1</v>
      </c>
      <c r="K59" s="43"/>
      <c r="L59" s="43">
        <v>3</v>
      </c>
      <c r="M59" s="43">
        <v>2</v>
      </c>
    </row>
    <row r="60" spans="1:13" s="44" customFormat="1" ht="15.75" customHeight="1">
      <c r="A60" s="370"/>
      <c r="B60" s="371"/>
      <c r="C60" s="67">
        <v>47</v>
      </c>
      <c r="D60" s="67" t="s">
        <v>370</v>
      </c>
      <c r="E60" s="41">
        <v>6</v>
      </c>
      <c r="F60" s="39">
        <v>40000</v>
      </c>
      <c r="G60" s="39">
        <v>2813</v>
      </c>
      <c r="H60" s="42">
        <f>ROUNDDOWN((G60/F60*100),3)</f>
        <v>7.032</v>
      </c>
      <c r="I60" s="39">
        <v>1321</v>
      </c>
      <c r="J60" s="43">
        <v>1</v>
      </c>
      <c r="K60" s="43">
        <v>0</v>
      </c>
      <c r="L60" s="43">
        <v>2</v>
      </c>
      <c r="M60" s="43">
        <v>0</v>
      </c>
    </row>
    <row r="61" spans="1:13" s="44" customFormat="1" ht="15.75" customHeight="1">
      <c r="A61" s="370"/>
      <c r="B61" s="371"/>
      <c r="C61" s="67">
        <v>48</v>
      </c>
      <c r="D61" s="67" t="s">
        <v>390</v>
      </c>
      <c r="E61" s="41">
        <v>1</v>
      </c>
      <c r="F61" s="39">
        <v>20000</v>
      </c>
      <c r="G61" s="39">
        <v>611</v>
      </c>
      <c r="H61" s="42">
        <f>ROUNDDOWN((G61/F61*100),3)</f>
        <v>3.055</v>
      </c>
      <c r="I61" s="39">
        <v>225</v>
      </c>
      <c r="J61" s="43">
        <v>1</v>
      </c>
      <c r="K61" s="43"/>
      <c r="L61" s="43"/>
      <c r="M61" s="43"/>
    </row>
    <row r="62" spans="1:13" s="44" customFormat="1" ht="15.75" customHeight="1">
      <c r="A62" s="370"/>
      <c r="B62" s="371"/>
      <c r="C62" s="67">
        <v>49</v>
      </c>
      <c r="D62" s="67" t="s">
        <v>397</v>
      </c>
      <c r="E62" s="41">
        <v>12.02</v>
      </c>
      <c r="F62" s="39">
        <v>44250</v>
      </c>
      <c r="G62" s="39">
        <v>3854</v>
      </c>
      <c r="H62" s="42">
        <f>ROUNDDOWN((G62/F62*100),3)</f>
        <v>8.709</v>
      </c>
      <c r="I62" s="39">
        <v>1897</v>
      </c>
      <c r="J62" s="43">
        <v>2</v>
      </c>
      <c r="K62" s="43">
        <v>0</v>
      </c>
      <c r="L62" s="43">
        <v>2</v>
      </c>
      <c r="M62" s="43"/>
    </row>
    <row r="63" spans="1:13" s="44" customFormat="1" ht="15.75" customHeight="1">
      <c r="A63" s="370"/>
      <c r="B63" s="371"/>
      <c r="C63" s="366" t="s">
        <v>692</v>
      </c>
      <c r="D63" s="367"/>
      <c r="E63" s="41">
        <f>SUM(E57:E62)</f>
        <v>468.4</v>
      </c>
      <c r="F63" s="41">
        <f>SUM(F57:F62)</f>
        <v>189744</v>
      </c>
      <c r="G63" s="41">
        <f>SUM(G57:G62)</f>
        <v>11438</v>
      </c>
      <c r="H63" s="42">
        <f>ROUNDDOWN((G63/F63*100),3)</f>
        <v>6.028</v>
      </c>
      <c r="I63" s="41">
        <f>SUM(I57:I62)</f>
        <v>5360</v>
      </c>
      <c r="J63" s="41">
        <f>SUM(J57:J62)</f>
        <v>7</v>
      </c>
      <c r="K63" s="41">
        <f>SUM(K57:K62)</f>
        <v>0</v>
      </c>
      <c r="L63" s="41">
        <f>SUM(L57:L62)</f>
        <v>9</v>
      </c>
      <c r="M63" s="41">
        <f>SUM(M57:M62)</f>
        <v>2</v>
      </c>
    </row>
    <row r="64" spans="1:13" s="44" customFormat="1" ht="15.75" customHeight="1">
      <c r="A64" s="370"/>
      <c r="B64" s="371" t="s">
        <v>341</v>
      </c>
      <c r="C64" s="67">
        <v>50</v>
      </c>
      <c r="D64" s="67" t="s">
        <v>467</v>
      </c>
      <c r="E64" s="41">
        <v>565.55</v>
      </c>
      <c r="F64" s="39">
        <v>60021</v>
      </c>
      <c r="G64" s="39">
        <v>3608</v>
      </c>
      <c r="H64" s="42">
        <f>ROUNDDOWN((G64/F64*100),3)</f>
        <v>6.011</v>
      </c>
      <c r="I64" s="39">
        <v>1918</v>
      </c>
      <c r="J64" s="43">
        <v>2</v>
      </c>
      <c r="K64" s="43"/>
      <c r="L64" s="43">
        <v>2</v>
      </c>
      <c r="M64" s="43">
        <v>4</v>
      </c>
    </row>
    <row r="65" spans="1:13" s="44" customFormat="1" ht="15.75" customHeight="1">
      <c r="A65" s="370"/>
      <c r="B65" s="371"/>
      <c r="C65" s="67">
        <v>51</v>
      </c>
      <c r="D65" s="67" t="s">
        <v>509</v>
      </c>
      <c r="E65" s="41">
        <v>794.58</v>
      </c>
      <c r="F65" s="39">
        <v>36042</v>
      </c>
      <c r="G65" s="39">
        <v>1659</v>
      </c>
      <c r="H65" s="42">
        <f>ROUNDDOWN((G65/F65*100),3)</f>
        <v>4.602</v>
      </c>
      <c r="I65" s="39">
        <v>779</v>
      </c>
      <c r="J65" s="43">
        <v>1</v>
      </c>
      <c r="K65" s="43"/>
      <c r="L65" s="43"/>
      <c r="M65" s="43">
        <v>8</v>
      </c>
    </row>
    <row r="66" spans="1:13" s="44" customFormat="1" ht="15.75" customHeight="1">
      <c r="A66" s="370"/>
      <c r="B66" s="371"/>
      <c r="C66" s="67">
        <v>52</v>
      </c>
      <c r="D66" s="67" t="s">
        <v>484</v>
      </c>
      <c r="E66" s="41">
        <v>543.09</v>
      </c>
      <c r="F66" s="39">
        <v>18453</v>
      </c>
      <c r="G66" s="39">
        <v>511</v>
      </c>
      <c r="H66" s="42">
        <f>ROUNDDOWN((G66/F66*100),3)</f>
        <v>2.769</v>
      </c>
      <c r="I66" s="39">
        <v>259</v>
      </c>
      <c r="J66" s="43">
        <v>1</v>
      </c>
      <c r="K66" s="43"/>
      <c r="L66" s="43"/>
      <c r="M66" s="43"/>
    </row>
    <row r="67" spans="1:13" s="44" customFormat="1" ht="15.75" customHeight="1">
      <c r="A67" s="370"/>
      <c r="B67" s="371"/>
      <c r="C67" s="67">
        <v>53</v>
      </c>
      <c r="D67" s="67" t="s">
        <v>474</v>
      </c>
      <c r="E67" s="41">
        <v>454.62</v>
      </c>
      <c r="F67" s="39">
        <v>32918</v>
      </c>
      <c r="G67" s="39">
        <v>2494</v>
      </c>
      <c r="H67" s="42">
        <f>ROUNDDOWN((G67/F67*100),3)</f>
        <v>7.576</v>
      </c>
      <c r="I67" s="39">
        <v>1094</v>
      </c>
      <c r="J67" s="43">
        <v>1</v>
      </c>
      <c r="K67" s="43">
        <v>0</v>
      </c>
      <c r="L67" s="43">
        <v>2</v>
      </c>
      <c r="M67" s="43">
        <v>5</v>
      </c>
    </row>
    <row r="68" spans="1:13" s="44" customFormat="1" ht="15.75" customHeight="1">
      <c r="A68" s="370"/>
      <c r="B68" s="371"/>
      <c r="C68" s="67">
        <v>54</v>
      </c>
      <c r="D68" s="67" t="s">
        <v>439</v>
      </c>
      <c r="E68" s="41">
        <v>983</v>
      </c>
      <c r="F68" s="39">
        <v>49145</v>
      </c>
      <c r="G68" s="39">
        <v>1855</v>
      </c>
      <c r="H68" s="42">
        <f>ROUNDDOWN((G68/F68*100),3)</f>
        <v>3.774</v>
      </c>
      <c r="I68" s="39">
        <v>998</v>
      </c>
      <c r="J68" s="43">
        <v>1</v>
      </c>
      <c r="K68" s="43"/>
      <c r="L68" s="43">
        <v>0</v>
      </c>
      <c r="M68" s="43">
        <v>3</v>
      </c>
    </row>
    <row r="69" spans="1:13" s="44" customFormat="1" ht="15.75" customHeight="1">
      <c r="A69" s="370"/>
      <c r="B69" s="371"/>
      <c r="C69" s="67">
        <v>55</v>
      </c>
      <c r="D69" s="67" t="s">
        <v>395</v>
      </c>
      <c r="E69" s="41">
        <v>0.839</v>
      </c>
      <c r="F69" s="39">
        <v>350</v>
      </c>
      <c r="G69" s="39">
        <v>307</v>
      </c>
      <c r="H69" s="42">
        <f>ROUNDDOWN((G69/F69*100),3)</f>
        <v>87.714</v>
      </c>
      <c r="I69" s="39">
        <v>199</v>
      </c>
      <c r="J69" s="43">
        <v>4</v>
      </c>
      <c r="K69" s="43">
        <v>3</v>
      </c>
      <c r="L69" s="43">
        <v>6</v>
      </c>
      <c r="M69" s="43">
        <v>0</v>
      </c>
    </row>
    <row r="70" spans="1:13" s="44" customFormat="1" ht="15.75" customHeight="1">
      <c r="A70" s="370"/>
      <c r="B70" s="371"/>
      <c r="C70" s="366" t="s">
        <v>692</v>
      </c>
      <c r="D70" s="367"/>
      <c r="E70" s="41">
        <f>SUM(E64:E69)</f>
        <v>3341.679</v>
      </c>
      <c r="F70" s="41">
        <f>SUM(F64:F69)</f>
        <v>196929</v>
      </c>
      <c r="G70" s="41">
        <f>SUM(G64:G69)</f>
        <v>10434</v>
      </c>
      <c r="H70" s="42">
        <f>ROUNDDOWN((G70/F70*100),3)</f>
        <v>5.298</v>
      </c>
      <c r="I70" s="41">
        <f>SUM(I64:I69)</f>
        <v>5247</v>
      </c>
      <c r="J70" s="41">
        <f>SUM(J64:J69)</f>
        <v>10</v>
      </c>
      <c r="K70" s="41">
        <f>SUM(K64:K69)</f>
        <v>3</v>
      </c>
      <c r="L70" s="41">
        <f>SUM(L64:L69)</f>
        <v>10</v>
      </c>
      <c r="M70" s="41">
        <f>SUM(M64:M69)</f>
        <v>20</v>
      </c>
    </row>
    <row r="71" spans="1:13" s="44" customFormat="1" ht="15.75" customHeight="1">
      <c r="A71" s="370"/>
      <c r="B71" s="371" t="s">
        <v>396</v>
      </c>
      <c r="C71" s="67">
        <v>56</v>
      </c>
      <c r="D71" s="67" t="s">
        <v>475</v>
      </c>
      <c r="E71" s="41">
        <v>357.62</v>
      </c>
      <c r="F71" s="39">
        <v>46638</v>
      </c>
      <c r="G71" s="39">
        <v>1642</v>
      </c>
      <c r="H71" s="42">
        <f>ROUNDDOWN((G71/F71*100),3)</f>
        <v>3.52</v>
      </c>
      <c r="I71" s="39">
        <v>820</v>
      </c>
      <c r="J71" s="43">
        <v>1</v>
      </c>
      <c r="K71" s="43"/>
      <c r="L71" s="43">
        <v>1</v>
      </c>
      <c r="M71" s="43">
        <v>2</v>
      </c>
    </row>
    <row r="72" spans="1:13" s="44" customFormat="1" ht="15.75" customHeight="1">
      <c r="A72" s="370"/>
      <c r="B72" s="371"/>
      <c r="C72" s="67">
        <v>57</v>
      </c>
      <c r="D72" s="67" t="s">
        <v>522</v>
      </c>
      <c r="E72" s="41">
        <v>3671</v>
      </c>
      <c r="F72" s="39">
        <v>58063</v>
      </c>
      <c r="G72" s="39">
        <v>2264</v>
      </c>
      <c r="H72" s="42">
        <f>ROUNDDOWN((G72/F72*100),3)</f>
        <v>3.899</v>
      </c>
      <c r="I72" s="39">
        <v>1005</v>
      </c>
      <c r="J72" s="43">
        <v>1</v>
      </c>
      <c r="K72" s="43"/>
      <c r="L72" s="43">
        <v>2</v>
      </c>
      <c r="M72" s="43"/>
    </row>
    <row r="73" spans="1:13" s="44" customFormat="1" ht="15.75" customHeight="1">
      <c r="A73" s="370"/>
      <c r="B73" s="371"/>
      <c r="C73" s="67">
        <v>58</v>
      </c>
      <c r="D73" s="67" t="s">
        <v>380</v>
      </c>
      <c r="E73" s="41">
        <v>59.69</v>
      </c>
      <c r="F73" s="39">
        <v>52014</v>
      </c>
      <c r="G73" s="39">
        <v>2390</v>
      </c>
      <c r="H73" s="42">
        <f>ROUNDDOWN((G73/F73*100),3)</f>
        <v>4.594</v>
      </c>
      <c r="I73" s="39">
        <v>1268</v>
      </c>
      <c r="J73" s="43">
        <v>1</v>
      </c>
      <c r="K73" s="43"/>
      <c r="L73" s="43">
        <v>2</v>
      </c>
      <c r="M73" s="43"/>
    </row>
    <row r="74" spans="1:13" s="44" customFormat="1" ht="15.75" customHeight="1">
      <c r="A74" s="370"/>
      <c r="B74" s="371"/>
      <c r="C74" s="67">
        <v>59</v>
      </c>
      <c r="D74" s="67" t="s">
        <v>647</v>
      </c>
      <c r="E74" s="41">
        <v>178.97</v>
      </c>
      <c r="F74" s="39">
        <v>11195</v>
      </c>
      <c r="G74" s="39">
        <v>503</v>
      </c>
      <c r="H74" s="42">
        <f>ROUNDDOWN((G74/F74*100),3)</f>
        <v>4.493</v>
      </c>
      <c r="I74" s="39">
        <v>232</v>
      </c>
      <c r="J74" s="43">
        <v>1</v>
      </c>
      <c r="K74" s="43"/>
      <c r="L74" s="43"/>
      <c r="M74" s="43"/>
    </row>
    <row r="75" spans="1:13" s="44" customFormat="1" ht="15.75" customHeight="1">
      <c r="A75" s="370"/>
      <c r="B75" s="371"/>
      <c r="C75" s="67">
        <v>60</v>
      </c>
      <c r="D75" s="67" t="s">
        <v>497</v>
      </c>
      <c r="E75" s="41">
        <v>306.81</v>
      </c>
      <c r="F75" s="39">
        <v>22293</v>
      </c>
      <c r="G75" s="39">
        <v>1137</v>
      </c>
      <c r="H75" s="42">
        <f>ROUNDDOWN((G75/F75*100),3)</f>
        <v>5.1</v>
      </c>
      <c r="I75" s="39">
        <v>578</v>
      </c>
      <c r="J75" s="43">
        <v>1</v>
      </c>
      <c r="K75" s="43"/>
      <c r="L75" s="43"/>
      <c r="M75" s="43">
        <v>3</v>
      </c>
    </row>
    <row r="76" spans="1:13" s="44" customFormat="1" ht="15.75" customHeight="1">
      <c r="A76" s="370"/>
      <c r="B76" s="371"/>
      <c r="C76" s="67">
        <v>61</v>
      </c>
      <c r="D76" s="67" t="s">
        <v>725</v>
      </c>
      <c r="E76" s="41">
        <v>415</v>
      </c>
      <c r="F76" s="39">
        <v>29488</v>
      </c>
      <c r="G76" s="39">
        <v>1412</v>
      </c>
      <c r="H76" s="42">
        <f>ROUNDDOWN((G76/F76*100),3)</f>
        <v>4.788</v>
      </c>
      <c r="I76" s="39">
        <v>715</v>
      </c>
      <c r="J76" s="43">
        <v>1</v>
      </c>
      <c r="K76" s="43"/>
      <c r="L76" s="43">
        <v>2</v>
      </c>
      <c r="M76" s="43">
        <v>1</v>
      </c>
    </row>
    <row r="77" spans="1:13" s="44" customFormat="1" ht="15.75" customHeight="1">
      <c r="A77" s="370"/>
      <c r="B77" s="371"/>
      <c r="C77" s="366" t="s">
        <v>692</v>
      </c>
      <c r="D77" s="367"/>
      <c r="E77" s="41">
        <f>SUM(E71:E76)</f>
        <v>4989.09</v>
      </c>
      <c r="F77" s="41">
        <f>SUM(F71:F76)</f>
        <v>219691</v>
      </c>
      <c r="G77" s="41">
        <f>SUM(G71:G76)</f>
        <v>9348</v>
      </c>
      <c r="H77" s="42">
        <f>ROUNDDOWN((G77/F77*100),3)</f>
        <v>4.255</v>
      </c>
      <c r="I77" s="41">
        <f>SUM(I71:I76)</f>
        <v>4618</v>
      </c>
      <c r="J77" s="41">
        <f>SUM(J71:J76)</f>
        <v>6</v>
      </c>
      <c r="K77" s="41">
        <f>SUM(K71:K76)</f>
        <v>0</v>
      </c>
      <c r="L77" s="41">
        <f>SUM(L71:L76)</f>
        <v>7</v>
      </c>
      <c r="M77" s="41">
        <f>SUM(M71:M76)</f>
        <v>6</v>
      </c>
    </row>
    <row r="78" spans="1:13" s="44" customFormat="1" ht="15.75" customHeight="1">
      <c r="A78" s="370"/>
      <c r="B78" s="368" t="s">
        <v>486</v>
      </c>
      <c r="C78" s="368"/>
      <c r="D78" s="369"/>
      <c r="E78" s="41">
        <f>E77+E70+E63+E56</f>
        <v>8885.319</v>
      </c>
      <c r="F78" s="41">
        <f>F77+F70+F63+F56</f>
        <v>824637</v>
      </c>
      <c r="G78" s="41">
        <f>G77+G70+G63+G56</f>
        <v>46940</v>
      </c>
      <c r="H78" s="42">
        <f>ROUNDDOWN((G78/F78*100),3)</f>
        <v>5.692</v>
      </c>
      <c r="I78" s="41">
        <f>I77+I70+I63+I56</f>
        <v>22538</v>
      </c>
      <c r="J78" s="41">
        <f>J77+J70+J63+J56</f>
        <v>31</v>
      </c>
      <c r="K78" s="41">
        <f>K77+K70+K63+K56</f>
        <v>4</v>
      </c>
      <c r="L78" s="41">
        <f>L77+L70+L63+L56</f>
        <v>35</v>
      </c>
      <c r="M78" s="41">
        <f>M77+M70+M63+M56</f>
        <v>28</v>
      </c>
    </row>
    <row r="79" spans="1:13" s="44" customFormat="1" ht="15.75" customHeight="1">
      <c r="A79" s="370" t="s">
        <v>757</v>
      </c>
      <c r="B79" s="371" t="s">
        <v>381</v>
      </c>
      <c r="C79" s="67">
        <v>62</v>
      </c>
      <c r="D79" s="67" t="s">
        <v>470</v>
      </c>
      <c r="E79" s="41">
        <v>5.18</v>
      </c>
      <c r="F79" s="39">
        <v>57526</v>
      </c>
      <c r="G79" s="39">
        <v>2667</v>
      </c>
      <c r="H79" s="42">
        <f>ROUNDDOWN((G79/F79*100),3)</f>
        <v>4.636</v>
      </c>
      <c r="I79" s="39">
        <v>1261</v>
      </c>
      <c r="J79" s="43">
        <v>1</v>
      </c>
      <c r="K79" s="43"/>
      <c r="L79" s="43">
        <v>2</v>
      </c>
      <c r="M79" s="43">
        <v>3</v>
      </c>
    </row>
    <row r="80" spans="1:13" s="44" customFormat="1" ht="15.75" customHeight="1">
      <c r="A80" s="370"/>
      <c r="B80" s="371"/>
      <c r="C80" s="67">
        <v>63</v>
      </c>
      <c r="D80" s="67" t="s">
        <v>521</v>
      </c>
      <c r="E80" s="41">
        <v>94</v>
      </c>
      <c r="F80" s="39">
        <v>39649</v>
      </c>
      <c r="G80" s="39">
        <v>2367</v>
      </c>
      <c r="H80" s="42">
        <f>ROUNDDOWN((G80/F80*100),3)</f>
        <v>5.969</v>
      </c>
      <c r="I80" s="39">
        <v>1093</v>
      </c>
      <c r="J80" s="43">
        <v>1</v>
      </c>
      <c r="K80" s="43"/>
      <c r="L80" s="43">
        <v>2</v>
      </c>
      <c r="M80" s="43">
        <v>1</v>
      </c>
    </row>
    <row r="81" spans="1:13" s="44" customFormat="1" ht="15.75" customHeight="1">
      <c r="A81" s="370"/>
      <c r="B81" s="371"/>
      <c r="C81" s="67">
        <v>64</v>
      </c>
      <c r="D81" s="67" t="s">
        <v>403</v>
      </c>
      <c r="E81" s="41">
        <v>98.98</v>
      </c>
      <c r="F81" s="39">
        <v>69721</v>
      </c>
      <c r="G81" s="39">
        <v>2195</v>
      </c>
      <c r="H81" s="42">
        <f>ROUNDDOWN((G81/F81*100),3)</f>
        <v>3.148</v>
      </c>
      <c r="I81" s="39">
        <v>1010</v>
      </c>
      <c r="J81" s="43">
        <v>1</v>
      </c>
      <c r="K81" s="43"/>
      <c r="L81" s="43">
        <v>2</v>
      </c>
      <c r="M81" s="43">
        <v>1</v>
      </c>
    </row>
    <row r="82" spans="1:13" s="44" customFormat="1" ht="15.75" customHeight="1">
      <c r="A82" s="370"/>
      <c r="B82" s="371"/>
      <c r="C82" s="67">
        <v>65</v>
      </c>
      <c r="D82" s="67" t="s">
        <v>318</v>
      </c>
      <c r="E82" s="41">
        <v>3172</v>
      </c>
      <c r="F82" s="39">
        <v>36170</v>
      </c>
      <c r="G82" s="39">
        <v>2852</v>
      </c>
      <c r="H82" s="42">
        <f>ROUNDDOWN((G82/F82*100),3)</f>
        <v>7.884</v>
      </c>
      <c r="I82" s="39">
        <v>1435</v>
      </c>
      <c r="J82" s="43">
        <v>1</v>
      </c>
      <c r="K82" s="43"/>
      <c r="L82" s="43">
        <v>0</v>
      </c>
      <c r="M82" s="43">
        <v>1</v>
      </c>
    </row>
    <row r="83" spans="1:13" s="44" customFormat="1" ht="15.75" customHeight="1">
      <c r="A83" s="370"/>
      <c r="B83" s="371"/>
      <c r="C83" s="67">
        <v>66</v>
      </c>
      <c r="D83" s="79" t="s">
        <v>722</v>
      </c>
      <c r="E83" s="41">
        <v>22</v>
      </c>
      <c r="F83" s="39">
        <v>71</v>
      </c>
      <c r="G83" s="39">
        <f>신자증감!F85</f>
        <v>52</v>
      </c>
      <c r="H83" s="42">
        <f>ROUNDDOWN((G83/F83*100),3)</f>
        <v>73.239</v>
      </c>
      <c r="I83" s="39">
        <v>1</v>
      </c>
      <c r="J83" s="43">
        <v>1</v>
      </c>
      <c r="K83" s="43"/>
      <c r="L83" s="43">
        <v>6</v>
      </c>
      <c r="M83" s="43"/>
    </row>
    <row r="84" spans="1:13" s="44" customFormat="1" ht="15.75" customHeight="1">
      <c r="A84" s="370"/>
      <c r="B84" s="371"/>
      <c r="C84" s="367" t="s">
        <v>692</v>
      </c>
      <c r="D84" s="373"/>
      <c r="E84" s="41">
        <f>SUM(E79:E83)</f>
        <v>3392.16</v>
      </c>
      <c r="F84" s="41">
        <f>SUM(F79:F83)</f>
        <v>203137</v>
      </c>
      <c r="G84" s="41">
        <f>SUM(G79:G83)</f>
        <v>10133</v>
      </c>
      <c r="H84" s="42">
        <f>ROUNDDOWN((G84/F84*100),3)</f>
        <v>4.988</v>
      </c>
      <c r="I84" s="41">
        <f>SUM(I79:I83)</f>
        <v>4800</v>
      </c>
      <c r="J84" s="41">
        <f>SUM(J79:J83)</f>
        <v>5</v>
      </c>
      <c r="K84" s="41">
        <f>SUM(K79:K83)</f>
        <v>0</v>
      </c>
      <c r="L84" s="41">
        <f>SUM(L79:L83)</f>
        <v>12</v>
      </c>
      <c r="M84" s="41">
        <f>SUM(M79:M83)</f>
        <v>6</v>
      </c>
    </row>
    <row r="85" spans="1:13" s="44" customFormat="1" ht="15.75" customHeight="1">
      <c r="A85" s="370"/>
      <c r="B85" s="371" t="s">
        <v>358</v>
      </c>
      <c r="C85" s="67">
        <v>67</v>
      </c>
      <c r="D85" s="67" t="s">
        <v>515</v>
      </c>
      <c r="E85" s="41">
        <v>190315</v>
      </c>
      <c r="F85" s="39">
        <v>29025</v>
      </c>
      <c r="G85" s="39">
        <v>854</v>
      </c>
      <c r="H85" s="42">
        <f>ROUNDDOWN((G85/F85*100),3)</f>
        <v>2.942</v>
      </c>
      <c r="I85" s="39">
        <v>402</v>
      </c>
      <c r="J85" s="43">
        <v>1</v>
      </c>
      <c r="K85" s="43">
        <v>0</v>
      </c>
      <c r="L85" s="43">
        <v>2</v>
      </c>
      <c r="M85" s="43">
        <v>6</v>
      </c>
    </row>
    <row r="86" spans="1:13" s="44" customFormat="1" ht="15.75" customHeight="1">
      <c r="A86" s="370"/>
      <c r="B86" s="371"/>
      <c r="C86" s="67">
        <v>68</v>
      </c>
      <c r="D86" s="67" t="s">
        <v>454</v>
      </c>
      <c r="E86" s="41">
        <v>54.4</v>
      </c>
      <c r="F86" s="39">
        <v>91662</v>
      </c>
      <c r="G86" s="39">
        <v>4446</v>
      </c>
      <c r="H86" s="42">
        <f>ROUNDDOWN((G86/F86*100),3)</f>
        <v>4.85</v>
      </c>
      <c r="I86" s="39">
        <v>1877</v>
      </c>
      <c r="J86" s="43">
        <v>2</v>
      </c>
      <c r="K86" s="43"/>
      <c r="L86" s="43">
        <v>3</v>
      </c>
      <c r="M86" s="43"/>
    </row>
    <row r="87" spans="1:13" s="44" customFormat="1" ht="15.75" customHeight="1">
      <c r="A87" s="370"/>
      <c r="B87" s="371"/>
      <c r="C87" s="67">
        <v>69</v>
      </c>
      <c r="D87" s="67" t="s">
        <v>495</v>
      </c>
      <c r="E87" s="41">
        <v>16.95</v>
      </c>
      <c r="F87" s="39">
        <v>50786</v>
      </c>
      <c r="G87" s="39">
        <v>4435</v>
      </c>
      <c r="H87" s="42">
        <f>ROUNDDOWN((G87/F87*100),3)</f>
        <v>8.732</v>
      </c>
      <c r="I87" s="39">
        <v>2005</v>
      </c>
      <c r="J87" s="43">
        <v>2</v>
      </c>
      <c r="K87" s="43"/>
      <c r="L87" s="43">
        <v>2</v>
      </c>
      <c r="M87" s="43"/>
    </row>
    <row r="88" spans="1:13" s="44" customFormat="1" ht="15.75" customHeight="1">
      <c r="A88" s="370"/>
      <c r="B88" s="371"/>
      <c r="C88" s="67">
        <v>70</v>
      </c>
      <c r="D88" s="67" t="s">
        <v>364</v>
      </c>
      <c r="E88" s="41">
        <v>1.3</v>
      </c>
      <c r="F88" s="39">
        <v>30210</v>
      </c>
      <c r="G88" s="39">
        <v>3729</v>
      </c>
      <c r="H88" s="42">
        <f>ROUNDDOWN((G88/F88*100),3)</f>
        <v>12.343</v>
      </c>
      <c r="I88" s="39">
        <v>2156</v>
      </c>
      <c r="J88" s="43">
        <v>1</v>
      </c>
      <c r="K88" s="43"/>
      <c r="L88" s="43">
        <v>2</v>
      </c>
      <c r="M88" s="43"/>
    </row>
    <row r="89" spans="1:13" s="44" customFormat="1" ht="15.75" customHeight="1">
      <c r="A89" s="370"/>
      <c r="B89" s="371"/>
      <c r="C89" s="67">
        <v>71</v>
      </c>
      <c r="D89" s="67" t="s">
        <v>723</v>
      </c>
      <c r="E89" s="41">
        <v>75</v>
      </c>
      <c r="F89" s="39">
        <v>53135</v>
      </c>
      <c r="G89" s="39">
        <v>2621</v>
      </c>
      <c r="H89" s="42">
        <f>ROUNDDOWN((G89/F89*100),3)</f>
        <v>4.932</v>
      </c>
      <c r="I89" s="39">
        <v>1129</v>
      </c>
      <c r="J89" s="43">
        <v>1</v>
      </c>
      <c r="K89" s="43"/>
      <c r="L89" s="43">
        <v>2</v>
      </c>
      <c r="M89" s="43"/>
    </row>
    <row r="90" spans="1:13" s="44" customFormat="1" ht="15.75" customHeight="1">
      <c r="A90" s="370"/>
      <c r="B90" s="371"/>
      <c r="C90" s="67">
        <v>72</v>
      </c>
      <c r="D90" s="67" t="s">
        <v>361</v>
      </c>
      <c r="E90" s="41">
        <v>30</v>
      </c>
      <c r="F90" s="39">
        <v>7579</v>
      </c>
      <c r="G90" s="39">
        <v>909</v>
      </c>
      <c r="H90" s="42">
        <f>ROUNDDOWN((G90/F90*100),3)</f>
        <v>11.993</v>
      </c>
      <c r="I90" s="39">
        <v>338</v>
      </c>
      <c r="J90" s="43">
        <v>1</v>
      </c>
      <c r="K90" s="43"/>
      <c r="L90" s="43"/>
      <c r="M90" s="43">
        <v>1</v>
      </c>
    </row>
    <row r="91" spans="1:13" s="44" customFormat="1" ht="15.75" customHeight="1">
      <c r="A91" s="370"/>
      <c r="B91" s="371"/>
      <c r="C91" s="67">
        <v>73</v>
      </c>
      <c r="D91" s="67" t="s">
        <v>514</v>
      </c>
      <c r="E91" s="41">
        <v>107</v>
      </c>
      <c r="F91" s="39">
        <v>21307</v>
      </c>
      <c r="G91" s="39">
        <v>457</v>
      </c>
      <c r="H91" s="42">
        <f>ROUNDDOWN((G91/F91*100),3)</f>
        <v>2.144</v>
      </c>
      <c r="I91" s="39">
        <v>195</v>
      </c>
      <c r="J91" s="43">
        <v>1</v>
      </c>
      <c r="K91" s="43"/>
      <c r="L91" s="43"/>
      <c r="M91" s="43">
        <v>0</v>
      </c>
    </row>
    <row r="92" spans="1:13" s="44" customFormat="1" ht="16.5" customHeight="1">
      <c r="A92" s="370"/>
      <c r="B92" s="371"/>
      <c r="C92" s="367" t="s">
        <v>692</v>
      </c>
      <c r="D92" s="373"/>
      <c r="E92" s="41">
        <f>SUM(E85:E91)</f>
        <v>190599.65</v>
      </c>
      <c r="F92" s="41">
        <f>SUM(F85:F91)</f>
        <v>283704</v>
      </c>
      <c r="G92" s="41">
        <f>SUM(G85:G91)</f>
        <v>17451</v>
      </c>
      <c r="H92" s="42">
        <f>ROUNDDOWN((G92/F92*100),3)</f>
        <v>6.151</v>
      </c>
      <c r="I92" s="41">
        <f>SUM(I85:I91)</f>
        <v>8102</v>
      </c>
      <c r="J92" s="41">
        <f>SUM(J85:J91)</f>
        <v>9</v>
      </c>
      <c r="K92" s="41">
        <f>SUM(K85:K91)</f>
        <v>0</v>
      </c>
      <c r="L92" s="41">
        <f>SUM(L85:L91)</f>
        <v>11</v>
      </c>
      <c r="M92" s="41">
        <f>SUM(M85:M91)</f>
        <v>7</v>
      </c>
    </row>
    <row r="93" spans="1:13" s="44" customFormat="1" ht="16.5" customHeight="1">
      <c r="A93" s="370"/>
      <c r="B93" s="369" t="s">
        <v>486</v>
      </c>
      <c r="C93" s="310"/>
      <c r="D93" s="310"/>
      <c r="E93" s="41">
        <f>E92+E84</f>
        <v>193991.81</v>
      </c>
      <c r="F93" s="41">
        <f>F92+F84</f>
        <v>486841</v>
      </c>
      <c r="G93" s="41">
        <f>G92+G84</f>
        <v>27584</v>
      </c>
      <c r="H93" s="42">
        <f>ROUNDDOWN((G93/F93*100),3)</f>
        <v>5.665</v>
      </c>
      <c r="I93" s="41">
        <f>I92+I84</f>
        <v>12902</v>
      </c>
      <c r="J93" s="41">
        <f>J92+J84</f>
        <v>14</v>
      </c>
      <c r="K93" s="41">
        <f>K92+K84</f>
        <v>0</v>
      </c>
      <c r="L93" s="41">
        <f>L92+L84</f>
        <v>23</v>
      </c>
      <c r="M93" s="41">
        <f>M92+M84</f>
        <v>13</v>
      </c>
    </row>
    <row r="94" spans="1:13" s="44" customFormat="1" ht="16.5" customHeight="1">
      <c r="A94" s="373" t="s">
        <v>604</v>
      </c>
      <c r="B94" s="373"/>
      <c r="C94" s="373"/>
      <c r="D94" s="373"/>
      <c r="E94" s="41"/>
      <c r="F94" s="39"/>
      <c r="G94" s="39"/>
      <c r="H94" s="42"/>
      <c r="I94" s="39"/>
      <c r="J94" s="43"/>
      <c r="K94" s="43"/>
      <c r="L94" s="43"/>
      <c r="M94" s="43"/>
    </row>
    <row r="95" spans="1:13" s="44" customFormat="1" ht="16.5" customHeight="1">
      <c r="A95" s="373" t="s">
        <v>383</v>
      </c>
      <c r="B95" s="373"/>
      <c r="C95" s="373"/>
      <c r="D95" s="373"/>
      <c r="E95" s="41"/>
      <c r="F95" s="39"/>
      <c r="G95" s="39">
        <v>284</v>
      </c>
      <c r="H95" s="42"/>
      <c r="I95" s="39">
        <v>273</v>
      </c>
      <c r="J95" s="43"/>
      <c r="K95" s="43"/>
      <c r="L95" s="43"/>
      <c r="M95" s="43"/>
    </row>
    <row r="96" spans="1:15" ht="16.5" customHeight="1">
      <c r="A96" s="374" t="s">
        <v>247</v>
      </c>
      <c r="B96" s="374"/>
      <c r="C96" s="374"/>
      <c r="D96" s="374"/>
      <c r="E96" s="80">
        <v>9054.46</v>
      </c>
      <c r="F96" s="81">
        <v>2560439</v>
      </c>
      <c r="G96" s="39">
        <f>G95+G94+G93+G78+G50+G26</f>
        <v>175308</v>
      </c>
      <c r="H96" s="42">
        <f>ROUNDDOWN((G96/F96*100),3)</f>
        <v>6.846</v>
      </c>
      <c r="I96" s="39">
        <f>I95+I94+I93+I78+I50+I26</f>
        <v>85976</v>
      </c>
      <c r="J96" s="39">
        <f>J95+J94+J93+J78+J50+J26</f>
        <v>98</v>
      </c>
      <c r="K96" s="39">
        <f>K95+K94+K93+K78+K50+K26</f>
        <v>4</v>
      </c>
      <c r="L96" s="39">
        <f>L95+L94+L93+L78+L50+L26</f>
        <v>120</v>
      </c>
      <c r="M96" s="39">
        <f>M95+M94+M93+M78+M50+M26</f>
        <v>51</v>
      </c>
      <c r="N96" s="44"/>
      <c r="O96" s="44"/>
    </row>
    <row r="97" spans="1:15" ht="13.5">
      <c r="A97" s="372" t="s">
        <v>3</v>
      </c>
      <c r="B97" s="372"/>
      <c r="C97" s="372"/>
      <c r="D97" s="372"/>
      <c r="E97" s="372"/>
      <c r="F97" s="372"/>
      <c r="G97" s="372"/>
      <c r="H97" s="372"/>
      <c r="I97" s="372"/>
      <c r="J97" s="372"/>
      <c r="K97" s="372"/>
      <c r="L97" s="372"/>
      <c r="N97" s="44"/>
      <c r="O97" s="44"/>
    </row>
    <row r="98" spans="1:12" ht="13.5">
      <c r="A98" s="372"/>
      <c r="B98" s="372"/>
      <c r="C98" s="372"/>
      <c r="D98" s="372"/>
      <c r="E98" s="372"/>
      <c r="F98" s="372"/>
      <c r="G98" s="372"/>
      <c r="H98" s="372"/>
      <c r="I98" s="372"/>
      <c r="J98" s="372"/>
      <c r="K98" s="372"/>
      <c r="L98" s="372"/>
    </row>
  </sheetData>
  <mergeCells count="48">
    <mergeCell ref="C77:D77"/>
    <mergeCell ref="B78:D78"/>
    <mergeCell ref="A51:A78"/>
    <mergeCell ref="B19:B25"/>
    <mergeCell ref="A98:L98"/>
    <mergeCell ref="A94:D94"/>
    <mergeCell ref="A95:D95"/>
    <mergeCell ref="A79:A93"/>
    <mergeCell ref="B93:D93"/>
    <mergeCell ref="B79:B84"/>
    <mergeCell ref="B85:B92"/>
    <mergeCell ref="C84:D84"/>
    <mergeCell ref="A97:L97"/>
    <mergeCell ref="A96:D96"/>
    <mergeCell ref="B4:B11"/>
    <mergeCell ref="C11:D11"/>
    <mergeCell ref="C18:D18"/>
    <mergeCell ref="C92:D92"/>
    <mergeCell ref="C70:D70"/>
    <mergeCell ref="C31:D31"/>
    <mergeCell ref="B27:B31"/>
    <mergeCell ref="B51:B56"/>
    <mergeCell ref="C56:D56"/>
    <mergeCell ref="B57:B63"/>
    <mergeCell ref="C63:D63"/>
    <mergeCell ref="B64:B70"/>
    <mergeCell ref="B71:B77"/>
    <mergeCell ref="A1:M1"/>
    <mergeCell ref="B50:D50"/>
    <mergeCell ref="E2:F2"/>
    <mergeCell ref="G2:I2"/>
    <mergeCell ref="J2:J3"/>
    <mergeCell ref="K2:K3"/>
    <mergeCell ref="M2:M3"/>
    <mergeCell ref="A4:A26"/>
    <mergeCell ref="B26:D26"/>
    <mergeCell ref="A27:A50"/>
    <mergeCell ref="C25:D25"/>
    <mergeCell ref="L2:L3"/>
    <mergeCell ref="A2:A3"/>
    <mergeCell ref="B2:B3"/>
    <mergeCell ref="B12:B18"/>
    <mergeCell ref="C37:D37"/>
    <mergeCell ref="B38:B43"/>
    <mergeCell ref="C43:D43"/>
    <mergeCell ref="C49:D49"/>
    <mergeCell ref="B44:B49"/>
    <mergeCell ref="B32:B37"/>
  </mergeCells>
  <printOptions horizontalCentered="1"/>
  <pageMargins left="0.590416669845581" right="0.590416669845581" top="0.511388897895813" bottom="0.511388897895813" header="0" footer="0.1966666728258133"/>
  <pageSetup horizontalDpi="600" verticalDpi="600" orientation="portrait" paperSize="9" copies="1"/>
  <headerFooter>
    <oddFooter>&amp;L&amp;"돋움체,Italic"&amp;9 2015년 마산교구 통계&amp;R&amp;"새굴림,Italic"&amp;9 2015년 마산교구 통계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T100"/>
  <sheetViews>
    <sheetView zoomScale="95" zoomScaleNormal="95" workbookViewId="0" topLeftCell="A1">
      <pane ySplit="5" topLeftCell="A55" activePane="bottomLeft" state="frozen"/>
      <selection pane="bottomLeft" activeCell="V65" sqref="V65"/>
    </sheetView>
  </sheetViews>
  <sheetFormatPr defaultColWidth="8.88671875" defaultRowHeight="13.5"/>
  <cols>
    <col min="1" max="1" width="2.5546875" style="37" customWidth="1"/>
    <col min="2" max="2" width="2.99609375" style="37" customWidth="1"/>
    <col min="3" max="3" width="2.6640625" style="37" customWidth="1"/>
    <col min="4" max="4" width="6.88671875" style="37" customWidth="1"/>
    <col min="5" max="12" width="4.21484375" style="37" customWidth="1"/>
    <col min="13" max="13" width="3.6640625" style="37" customWidth="1"/>
    <col min="14" max="15" width="4.21484375" style="37" customWidth="1"/>
    <col min="16" max="16" width="3.5546875" style="37" customWidth="1"/>
    <col min="17" max="18" width="4.21484375" style="37" customWidth="1"/>
    <col min="19" max="19" width="3.4453125" style="37" customWidth="1"/>
    <col min="20" max="20" width="3.77734375" style="37" customWidth="1"/>
    <col min="21" max="16384" width="8.88671875" style="37" customWidth="1"/>
  </cols>
  <sheetData>
    <row r="1" spans="1:20" ht="16.5" customHeight="1">
      <c r="A1" s="38" t="s">
        <v>213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</row>
    <row r="2" spans="1:20" ht="9.75" customHeight="1">
      <c r="A2" s="389" t="s">
        <v>382</v>
      </c>
      <c r="B2" s="389" t="s">
        <v>388</v>
      </c>
      <c r="C2" s="62"/>
      <c r="D2" s="83"/>
      <c r="E2" s="383" t="s">
        <v>264</v>
      </c>
      <c r="F2" s="384"/>
      <c r="G2" s="385"/>
      <c r="H2" s="383" t="s">
        <v>143</v>
      </c>
      <c r="I2" s="384"/>
      <c r="J2" s="384"/>
      <c r="K2" s="384"/>
      <c r="L2" s="384"/>
      <c r="M2" s="385"/>
      <c r="N2" s="383" t="s">
        <v>139</v>
      </c>
      <c r="O2" s="384"/>
      <c r="P2" s="384"/>
      <c r="Q2" s="384"/>
      <c r="R2" s="384"/>
      <c r="S2" s="384"/>
      <c r="T2" s="385"/>
    </row>
    <row r="3" spans="1:20" ht="9.75" customHeight="1">
      <c r="A3" s="390"/>
      <c r="B3" s="390"/>
      <c r="C3" s="84"/>
      <c r="D3" s="85" t="s">
        <v>400</v>
      </c>
      <c r="E3" s="386" t="s">
        <v>754</v>
      </c>
      <c r="F3" s="386" t="s">
        <v>283</v>
      </c>
      <c r="G3" s="386" t="s">
        <v>368</v>
      </c>
      <c r="H3" s="386" t="s">
        <v>293</v>
      </c>
      <c r="I3" s="386" t="s">
        <v>428</v>
      </c>
      <c r="J3" s="395" t="s">
        <v>198</v>
      </c>
      <c r="K3" s="396"/>
      <c r="L3" s="386" t="s">
        <v>242</v>
      </c>
      <c r="M3" s="399" t="s">
        <v>315</v>
      </c>
      <c r="N3" s="386" t="s">
        <v>295</v>
      </c>
      <c r="O3" s="395" t="s">
        <v>94</v>
      </c>
      <c r="P3" s="396"/>
      <c r="Q3" s="395" t="s">
        <v>255</v>
      </c>
      <c r="R3" s="396"/>
      <c r="S3" s="386" t="s">
        <v>756</v>
      </c>
      <c r="T3" s="392" t="s">
        <v>315</v>
      </c>
    </row>
    <row r="4" spans="1:20" ht="9.75" customHeight="1">
      <c r="A4" s="390"/>
      <c r="B4" s="390"/>
      <c r="C4" s="86" t="s">
        <v>328</v>
      </c>
      <c r="D4" s="87"/>
      <c r="E4" s="387"/>
      <c r="F4" s="387"/>
      <c r="G4" s="387"/>
      <c r="H4" s="387"/>
      <c r="I4" s="387"/>
      <c r="J4" s="402" t="s">
        <v>434</v>
      </c>
      <c r="K4" s="397" t="s">
        <v>402</v>
      </c>
      <c r="L4" s="387"/>
      <c r="M4" s="400"/>
      <c r="N4" s="387"/>
      <c r="O4" s="397" t="s">
        <v>407</v>
      </c>
      <c r="P4" s="397" t="s">
        <v>327</v>
      </c>
      <c r="Q4" s="397" t="s">
        <v>434</v>
      </c>
      <c r="R4" s="392" t="s">
        <v>402</v>
      </c>
      <c r="S4" s="387"/>
      <c r="T4" s="393"/>
    </row>
    <row r="5" spans="1:20" ht="9.75" customHeight="1">
      <c r="A5" s="391"/>
      <c r="B5" s="391"/>
      <c r="C5" s="88"/>
      <c r="D5" s="65"/>
      <c r="E5" s="388"/>
      <c r="F5" s="388"/>
      <c r="G5" s="388"/>
      <c r="H5" s="388"/>
      <c r="I5" s="388"/>
      <c r="J5" s="403"/>
      <c r="K5" s="398"/>
      <c r="L5" s="388"/>
      <c r="M5" s="401"/>
      <c r="N5" s="388"/>
      <c r="O5" s="398"/>
      <c r="P5" s="398"/>
      <c r="Q5" s="398"/>
      <c r="R5" s="394"/>
      <c r="S5" s="388"/>
      <c r="T5" s="394"/>
    </row>
    <row r="6" spans="1:20" s="82" customFormat="1" ht="15.75" customHeight="1">
      <c r="A6" s="370" t="s">
        <v>752</v>
      </c>
      <c r="B6" s="371" t="s">
        <v>381</v>
      </c>
      <c r="C6" s="67">
        <v>1</v>
      </c>
      <c r="D6" s="67" t="s">
        <v>338</v>
      </c>
      <c r="E6" s="39">
        <v>4865</v>
      </c>
      <c r="F6" s="39">
        <f>남녀구분증감!H5</f>
        <v>4927</v>
      </c>
      <c r="G6" s="39">
        <f>F6-E6</f>
        <v>62</v>
      </c>
      <c r="H6" s="39">
        <f>SUM(I6:M6)</f>
        <v>197</v>
      </c>
      <c r="I6" s="39">
        <f>'성사사목(세례)'!G5</f>
        <v>74</v>
      </c>
      <c r="J6" s="39">
        <v>77</v>
      </c>
      <c r="K6" s="39">
        <v>39</v>
      </c>
      <c r="L6" s="39">
        <v>7</v>
      </c>
      <c r="M6" s="39">
        <v>0</v>
      </c>
      <c r="N6" s="39">
        <f>SUM(O6:T6)</f>
        <v>135</v>
      </c>
      <c r="O6" s="39">
        <v>23</v>
      </c>
      <c r="P6" s="39">
        <v>0</v>
      </c>
      <c r="Q6" s="39">
        <v>71</v>
      </c>
      <c r="R6" s="39">
        <v>38</v>
      </c>
      <c r="S6" s="39">
        <v>3</v>
      </c>
      <c r="T6" s="39">
        <v>0</v>
      </c>
    </row>
    <row r="7" spans="1:20" s="82" customFormat="1" ht="15.75" customHeight="1">
      <c r="A7" s="370"/>
      <c r="B7" s="371"/>
      <c r="C7" s="67">
        <v>2</v>
      </c>
      <c r="D7" s="67" t="s">
        <v>353</v>
      </c>
      <c r="E7" s="39">
        <v>2789</v>
      </c>
      <c r="F7" s="39">
        <f>남녀구분증감!H6</f>
        <v>2846</v>
      </c>
      <c r="G7" s="39">
        <f>F7-E7</f>
        <v>57</v>
      </c>
      <c r="H7" s="39">
        <f>SUM(I7:M7)</f>
        <v>106</v>
      </c>
      <c r="I7" s="39">
        <f>'성사사목(세례)'!G6</f>
        <v>27</v>
      </c>
      <c r="J7" s="39">
        <v>44</v>
      </c>
      <c r="K7" s="39">
        <v>26</v>
      </c>
      <c r="L7" s="39">
        <v>7</v>
      </c>
      <c r="M7" s="39">
        <v>2</v>
      </c>
      <c r="N7" s="39">
        <f>SUM(O7:T7)</f>
        <v>49</v>
      </c>
      <c r="O7" s="39">
        <v>5</v>
      </c>
      <c r="P7" s="39">
        <v>0</v>
      </c>
      <c r="Q7" s="39">
        <v>29</v>
      </c>
      <c r="R7" s="39">
        <v>15</v>
      </c>
      <c r="S7" s="39">
        <v>0</v>
      </c>
      <c r="T7" s="39">
        <v>0</v>
      </c>
    </row>
    <row r="8" spans="1:20" s="82" customFormat="1" ht="15.75" customHeight="1">
      <c r="A8" s="370"/>
      <c r="B8" s="371"/>
      <c r="C8" s="67">
        <v>3</v>
      </c>
      <c r="D8" s="67" t="s">
        <v>344</v>
      </c>
      <c r="E8" s="39">
        <v>1689</v>
      </c>
      <c r="F8" s="39">
        <f>남녀구분증감!H7</f>
        <v>1696</v>
      </c>
      <c r="G8" s="39">
        <f>F8-E8</f>
        <v>7</v>
      </c>
      <c r="H8" s="39">
        <f>SUM(I8:M8)</f>
        <v>44</v>
      </c>
      <c r="I8" s="39">
        <f>'성사사목(세례)'!G7</f>
        <v>15</v>
      </c>
      <c r="J8" s="39">
        <v>19</v>
      </c>
      <c r="K8" s="39">
        <v>9</v>
      </c>
      <c r="L8" s="39">
        <v>1</v>
      </c>
      <c r="M8" s="39">
        <v>0</v>
      </c>
      <c r="N8" s="39">
        <f>SUM(O8:T8)</f>
        <v>37</v>
      </c>
      <c r="O8" s="39">
        <v>3</v>
      </c>
      <c r="P8" s="39"/>
      <c r="Q8" s="39">
        <v>29</v>
      </c>
      <c r="R8" s="39">
        <v>5</v>
      </c>
      <c r="S8" s="39">
        <v>0</v>
      </c>
      <c r="T8" s="39">
        <v>0</v>
      </c>
    </row>
    <row r="9" spans="1:20" s="82" customFormat="1" ht="15.75" customHeight="1">
      <c r="A9" s="370"/>
      <c r="B9" s="371"/>
      <c r="C9" s="67">
        <v>4</v>
      </c>
      <c r="D9" s="67" t="s">
        <v>506</v>
      </c>
      <c r="E9" s="39">
        <v>1842</v>
      </c>
      <c r="F9" s="39">
        <f>남녀구분증감!H8</f>
        <v>1842</v>
      </c>
      <c r="G9" s="39">
        <f>F9-E9</f>
        <v>0</v>
      </c>
      <c r="H9" s="39">
        <f>SUM(I9:M9)</f>
        <v>69</v>
      </c>
      <c r="I9" s="39">
        <f>'성사사목(세례)'!G8</f>
        <v>41</v>
      </c>
      <c r="J9" s="39">
        <v>16</v>
      </c>
      <c r="K9" s="39">
        <v>6</v>
      </c>
      <c r="L9" s="39">
        <v>5</v>
      </c>
      <c r="M9" s="39">
        <v>1</v>
      </c>
      <c r="N9" s="39">
        <f>SUM(O9:T9)</f>
        <v>69</v>
      </c>
      <c r="O9" s="39">
        <v>14</v>
      </c>
      <c r="P9" s="39">
        <v>0</v>
      </c>
      <c r="Q9" s="39">
        <v>34</v>
      </c>
      <c r="R9" s="39">
        <v>21</v>
      </c>
      <c r="S9" s="39">
        <v>0</v>
      </c>
      <c r="T9" s="39">
        <v>0</v>
      </c>
    </row>
    <row r="10" spans="1:20" s="82" customFormat="1" ht="15.75" customHeight="1">
      <c r="A10" s="370"/>
      <c r="B10" s="371"/>
      <c r="C10" s="67">
        <v>5</v>
      </c>
      <c r="D10" s="67" t="s">
        <v>386</v>
      </c>
      <c r="E10" s="39">
        <v>1499</v>
      </c>
      <c r="F10" s="39">
        <f>남녀구분증감!H9</f>
        <v>1473</v>
      </c>
      <c r="G10" s="39">
        <f>F10-E10</f>
        <v>-26</v>
      </c>
      <c r="H10" s="39">
        <f>SUM(I10:M10)</f>
        <v>38</v>
      </c>
      <c r="I10" s="39">
        <f>'성사사목(세례)'!G9</f>
        <v>15</v>
      </c>
      <c r="J10" s="39">
        <v>10</v>
      </c>
      <c r="K10" s="39">
        <v>9</v>
      </c>
      <c r="L10" s="39">
        <v>4</v>
      </c>
      <c r="M10" s="39">
        <v>0</v>
      </c>
      <c r="N10" s="39">
        <f>SUM(O10:T10)</f>
        <v>64</v>
      </c>
      <c r="O10" s="39">
        <v>7</v>
      </c>
      <c r="P10" s="39">
        <v>0</v>
      </c>
      <c r="Q10" s="39">
        <v>48</v>
      </c>
      <c r="R10" s="39">
        <v>8</v>
      </c>
      <c r="S10" s="39">
        <v>1</v>
      </c>
      <c r="T10" s="39">
        <v>0</v>
      </c>
    </row>
    <row r="11" spans="1:20" s="82" customFormat="1" ht="15.75" customHeight="1">
      <c r="A11" s="370"/>
      <c r="B11" s="371"/>
      <c r="C11" s="67">
        <v>6</v>
      </c>
      <c r="D11" s="67" t="s">
        <v>459</v>
      </c>
      <c r="E11" s="39">
        <v>2304</v>
      </c>
      <c r="F11" s="39">
        <f>남녀구분증감!H10</f>
        <v>2350</v>
      </c>
      <c r="G11" s="39">
        <f>F11-E11</f>
        <v>46</v>
      </c>
      <c r="H11" s="39">
        <f>SUM(I11:M11)</f>
        <v>117</v>
      </c>
      <c r="I11" s="39">
        <f>'성사사목(세례)'!G10</f>
        <v>42</v>
      </c>
      <c r="J11" s="39">
        <v>39</v>
      </c>
      <c r="K11" s="39">
        <v>34</v>
      </c>
      <c r="L11" s="39">
        <v>2</v>
      </c>
      <c r="M11" s="39">
        <v>0</v>
      </c>
      <c r="N11" s="39">
        <f>SUM(O11:T11)</f>
        <v>71</v>
      </c>
      <c r="O11" s="39">
        <v>17</v>
      </c>
      <c r="P11" s="39">
        <v>0</v>
      </c>
      <c r="Q11" s="39">
        <v>34</v>
      </c>
      <c r="R11" s="39">
        <v>17</v>
      </c>
      <c r="S11" s="39">
        <v>1</v>
      </c>
      <c r="T11" s="39">
        <v>2</v>
      </c>
    </row>
    <row r="12" spans="1:20" s="82" customFormat="1" ht="15.75" customHeight="1">
      <c r="A12" s="370"/>
      <c r="B12" s="371"/>
      <c r="C12" s="68">
        <v>7</v>
      </c>
      <c r="D12" s="68" t="s">
        <v>321</v>
      </c>
      <c r="E12" s="39">
        <v>3270</v>
      </c>
      <c r="F12" s="39">
        <f>남녀구분증감!H11</f>
        <v>3281</v>
      </c>
      <c r="G12" s="39">
        <f>F12-E12</f>
        <v>11</v>
      </c>
      <c r="H12" s="39">
        <f>SUM(I12:M12)</f>
        <v>86</v>
      </c>
      <c r="I12" s="39">
        <f>'성사사목(세례)'!G11</f>
        <v>25</v>
      </c>
      <c r="J12" s="39">
        <v>34</v>
      </c>
      <c r="K12" s="39">
        <v>25</v>
      </c>
      <c r="L12" s="39">
        <v>2</v>
      </c>
      <c r="M12" s="39">
        <v>0</v>
      </c>
      <c r="N12" s="39">
        <f>SUM(O12:T12)</f>
        <v>75</v>
      </c>
      <c r="O12" s="39">
        <v>14</v>
      </c>
      <c r="P12" s="39">
        <v>0</v>
      </c>
      <c r="Q12" s="39">
        <v>45</v>
      </c>
      <c r="R12" s="39">
        <v>16</v>
      </c>
      <c r="S12" s="39">
        <v>0</v>
      </c>
      <c r="T12" s="39">
        <v>0</v>
      </c>
    </row>
    <row r="13" spans="1:20" s="82" customFormat="1" ht="15.75" customHeight="1">
      <c r="A13" s="370"/>
      <c r="B13" s="371"/>
      <c r="C13" s="366" t="s">
        <v>692</v>
      </c>
      <c r="D13" s="367"/>
      <c r="E13" s="39">
        <f>SUM(E6:E12)</f>
        <v>18258</v>
      </c>
      <c r="F13" s="39">
        <f>남녀구분증감!H12</f>
        <v>18415</v>
      </c>
      <c r="G13" s="39">
        <f>SUM(G6:G12)</f>
        <v>157</v>
      </c>
      <c r="H13" s="39">
        <f>SUM(I13:M13)</f>
        <v>657</v>
      </c>
      <c r="I13" s="39">
        <f>'성사사목(세례)'!G12</f>
        <v>239</v>
      </c>
      <c r="J13" s="39">
        <f>SUM(J6:J12)</f>
        <v>239</v>
      </c>
      <c r="K13" s="39">
        <f>SUM(K6:K12)</f>
        <v>148</v>
      </c>
      <c r="L13" s="39">
        <f>SUM(L6:L12)</f>
        <v>28</v>
      </c>
      <c r="M13" s="39">
        <f>SUM(M6:M12)</f>
        <v>3</v>
      </c>
      <c r="N13" s="39">
        <f>SUM(O13:T13)</f>
        <v>500</v>
      </c>
      <c r="O13" s="39">
        <f>SUM(O6:O12)</f>
        <v>83</v>
      </c>
      <c r="P13" s="39">
        <f>SUM(P6:P12)</f>
        <v>0</v>
      </c>
      <c r="Q13" s="39">
        <f>SUM(Q6:Q12)</f>
        <v>290</v>
      </c>
      <c r="R13" s="39">
        <f>SUM(R6:R12)</f>
        <v>120</v>
      </c>
      <c r="S13" s="39">
        <f>SUM(S6:S12)</f>
        <v>5</v>
      </c>
      <c r="T13" s="39">
        <f>SUM(T6:T12)</f>
        <v>2</v>
      </c>
    </row>
    <row r="14" spans="1:20" s="82" customFormat="1" ht="15.75" customHeight="1">
      <c r="A14" s="370"/>
      <c r="B14" s="371" t="s">
        <v>358</v>
      </c>
      <c r="C14" s="72">
        <v>8</v>
      </c>
      <c r="D14" s="72" t="s">
        <v>389</v>
      </c>
      <c r="E14" s="39">
        <v>3700</v>
      </c>
      <c r="F14" s="39">
        <f>남녀구분증감!H13</f>
        <v>3686</v>
      </c>
      <c r="G14" s="39">
        <f>F14-E14</f>
        <v>-14</v>
      </c>
      <c r="H14" s="39">
        <f>SUM(I14:M14)</f>
        <v>59</v>
      </c>
      <c r="I14" s="39">
        <f>'성사사목(세례)'!G13</f>
        <v>27</v>
      </c>
      <c r="J14" s="39">
        <v>20</v>
      </c>
      <c r="K14" s="39">
        <v>11</v>
      </c>
      <c r="L14" s="39">
        <v>1</v>
      </c>
      <c r="M14" s="39">
        <v>0</v>
      </c>
      <c r="N14" s="39">
        <f>SUM(O14:T14)</f>
        <v>73</v>
      </c>
      <c r="O14" s="39">
        <v>16</v>
      </c>
      <c r="P14" s="39"/>
      <c r="Q14" s="39">
        <v>42</v>
      </c>
      <c r="R14" s="39">
        <v>15</v>
      </c>
      <c r="S14" s="39">
        <v>0</v>
      </c>
      <c r="T14" s="39">
        <v>0</v>
      </c>
    </row>
    <row r="15" spans="1:20" s="82" customFormat="1" ht="15.75" customHeight="1">
      <c r="A15" s="370"/>
      <c r="B15" s="371"/>
      <c r="C15" s="67">
        <v>9</v>
      </c>
      <c r="D15" s="67" t="s">
        <v>365</v>
      </c>
      <c r="E15" s="39">
        <v>2632</v>
      </c>
      <c r="F15" s="39">
        <f>남녀구분증감!H14</f>
        <v>2637</v>
      </c>
      <c r="G15" s="39">
        <f>F15-E15</f>
        <v>5</v>
      </c>
      <c r="H15" s="39">
        <f>SUM(I15:M15)</f>
        <v>41</v>
      </c>
      <c r="I15" s="39">
        <f>'성사사목(세례)'!G14</f>
        <v>26</v>
      </c>
      <c r="J15" s="39">
        <v>7</v>
      </c>
      <c r="K15" s="39">
        <v>7</v>
      </c>
      <c r="L15" s="39">
        <v>1</v>
      </c>
      <c r="M15" s="39">
        <v>0</v>
      </c>
      <c r="N15" s="39">
        <f>SUM(O15:T15)</f>
        <v>36</v>
      </c>
      <c r="O15" s="39">
        <v>8</v>
      </c>
      <c r="P15" s="39">
        <v>0</v>
      </c>
      <c r="Q15" s="39">
        <v>19</v>
      </c>
      <c r="R15" s="39">
        <v>9</v>
      </c>
      <c r="S15" s="39">
        <v>0</v>
      </c>
      <c r="T15" s="39">
        <v>0</v>
      </c>
    </row>
    <row r="16" spans="1:20" s="82" customFormat="1" ht="15.75" customHeight="1">
      <c r="A16" s="370"/>
      <c r="B16" s="371"/>
      <c r="C16" s="67">
        <v>10</v>
      </c>
      <c r="D16" s="67" t="s">
        <v>399</v>
      </c>
      <c r="E16" s="39">
        <v>4747</v>
      </c>
      <c r="F16" s="39">
        <f>남녀구분증감!H15</f>
        <v>4739</v>
      </c>
      <c r="G16" s="39">
        <f>F16-E16</f>
        <v>-8</v>
      </c>
      <c r="H16" s="39">
        <f>SUM(I16:M16)</f>
        <v>103</v>
      </c>
      <c r="I16" s="39">
        <f>'성사사목(세례)'!G15</f>
        <v>42</v>
      </c>
      <c r="J16" s="39">
        <v>39</v>
      </c>
      <c r="K16" s="39">
        <v>16</v>
      </c>
      <c r="L16" s="39">
        <v>3</v>
      </c>
      <c r="M16" s="39">
        <v>3</v>
      </c>
      <c r="N16" s="39">
        <f>SUM(O16:T16)</f>
        <v>111</v>
      </c>
      <c r="O16" s="39">
        <v>20</v>
      </c>
      <c r="P16" s="39">
        <v>0</v>
      </c>
      <c r="Q16" s="39">
        <v>57</v>
      </c>
      <c r="R16" s="39">
        <v>32</v>
      </c>
      <c r="S16" s="39">
        <v>2</v>
      </c>
      <c r="T16" s="39">
        <v>0</v>
      </c>
    </row>
    <row r="17" spans="1:20" s="82" customFormat="1" ht="15.75" customHeight="1">
      <c r="A17" s="370"/>
      <c r="B17" s="371"/>
      <c r="C17" s="67">
        <v>11</v>
      </c>
      <c r="D17" s="67" t="s">
        <v>346</v>
      </c>
      <c r="E17" s="39">
        <v>3289</v>
      </c>
      <c r="F17" s="39">
        <f>남녀구분증감!H16</f>
        <v>3320</v>
      </c>
      <c r="G17" s="39">
        <f>F17-E17</f>
        <v>31</v>
      </c>
      <c r="H17" s="39">
        <f>SUM(I17:M17)</f>
        <v>107</v>
      </c>
      <c r="I17" s="39">
        <f>'성사사목(세례)'!G16</f>
        <v>49</v>
      </c>
      <c r="J17" s="39">
        <v>39</v>
      </c>
      <c r="K17" s="39">
        <v>17</v>
      </c>
      <c r="L17" s="39">
        <v>2</v>
      </c>
      <c r="M17" s="39">
        <v>0</v>
      </c>
      <c r="N17" s="39">
        <f>SUM(O17:T17)</f>
        <v>76</v>
      </c>
      <c r="O17" s="39">
        <v>14</v>
      </c>
      <c r="P17" s="39">
        <v>0</v>
      </c>
      <c r="Q17" s="39">
        <v>31</v>
      </c>
      <c r="R17" s="39">
        <v>30</v>
      </c>
      <c r="S17" s="39">
        <v>1</v>
      </c>
      <c r="T17" s="39">
        <v>0</v>
      </c>
    </row>
    <row r="18" spans="1:20" s="82" customFormat="1" ht="15.75" customHeight="1">
      <c r="A18" s="370"/>
      <c r="B18" s="371"/>
      <c r="C18" s="67">
        <v>12</v>
      </c>
      <c r="D18" s="68" t="s">
        <v>490</v>
      </c>
      <c r="E18" s="39">
        <v>3399</v>
      </c>
      <c r="F18" s="39">
        <f>남녀구분증감!H17</f>
        <v>3483</v>
      </c>
      <c r="G18" s="39">
        <f>F18-E18</f>
        <v>84</v>
      </c>
      <c r="H18" s="39">
        <f>SUM(I18:M18)</f>
        <v>452</v>
      </c>
      <c r="I18" s="39">
        <f>'성사사목(세례)'!G17</f>
        <v>69</v>
      </c>
      <c r="J18" s="39">
        <v>345</v>
      </c>
      <c r="K18" s="39">
        <v>36</v>
      </c>
      <c r="L18" s="39">
        <v>2</v>
      </c>
      <c r="M18" s="39">
        <v>0</v>
      </c>
      <c r="N18" s="39">
        <f>SUM(O18:T18)</f>
        <v>368</v>
      </c>
      <c r="O18" s="39">
        <v>12</v>
      </c>
      <c r="P18" s="39">
        <v>0</v>
      </c>
      <c r="Q18" s="39">
        <v>23</v>
      </c>
      <c r="R18" s="39">
        <v>41</v>
      </c>
      <c r="S18" s="39">
        <v>1</v>
      </c>
      <c r="T18" s="39">
        <v>291</v>
      </c>
    </row>
    <row r="19" spans="1:20" s="82" customFormat="1" ht="15.75" customHeight="1">
      <c r="A19" s="370"/>
      <c r="B19" s="371"/>
      <c r="C19" s="68">
        <v>13</v>
      </c>
      <c r="D19" s="67" t="s">
        <v>498</v>
      </c>
      <c r="E19" s="39">
        <v>793</v>
      </c>
      <c r="F19" s="39">
        <f>남녀구분증감!H18</f>
        <v>828</v>
      </c>
      <c r="G19" s="39">
        <f>F19-E19</f>
        <v>35</v>
      </c>
      <c r="H19" s="39">
        <f>SUM(I19:M19)</f>
        <v>62</v>
      </c>
      <c r="I19" s="39">
        <f>'성사사목(세례)'!G18</f>
        <v>24</v>
      </c>
      <c r="J19" s="39">
        <v>27</v>
      </c>
      <c r="K19" s="39">
        <v>9</v>
      </c>
      <c r="L19" s="39">
        <v>2</v>
      </c>
      <c r="M19" s="39">
        <v>0</v>
      </c>
      <c r="N19" s="39">
        <f>SUM(O19:T19)</f>
        <v>27</v>
      </c>
      <c r="O19" s="39">
        <v>7</v>
      </c>
      <c r="P19" s="39">
        <v>0</v>
      </c>
      <c r="Q19" s="39">
        <v>11</v>
      </c>
      <c r="R19" s="39">
        <v>9</v>
      </c>
      <c r="S19" s="39">
        <v>0</v>
      </c>
      <c r="T19" s="39">
        <v>0</v>
      </c>
    </row>
    <row r="20" spans="1:20" s="82" customFormat="1" ht="15.75" customHeight="1">
      <c r="A20" s="370"/>
      <c r="B20" s="371"/>
      <c r="C20" s="366" t="s">
        <v>692</v>
      </c>
      <c r="D20" s="367"/>
      <c r="E20" s="39">
        <f>SUM(E14:E19)</f>
        <v>18560</v>
      </c>
      <c r="F20" s="39">
        <f>남녀구분증감!H19</f>
        <v>18693</v>
      </c>
      <c r="G20" s="39">
        <f>SUM(G14:G19)</f>
        <v>133</v>
      </c>
      <c r="H20" s="39">
        <f>SUM(I20:M20)</f>
        <v>824</v>
      </c>
      <c r="I20" s="39">
        <f>'성사사목(세례)'!G19</f>
        <v>237</v>
      </c>
      <c r="J20" s="39">
        <f>SUM(J14:J19)</f>
        <v>477</v>
      </c>
      <c r="K20" s="39">
        <f>SUM(K14:K19)</f>
        <v>96</v>
      </c>
      <c r="L20" s="39">
        <f>SUM(L14:L19)</f>
        <v>11</v>
      </c>
      <c r="M20" s="39">
        <f>SUM(M14:M19)</f>
        <v>3</v>
      </c>
      <c r="N20" s="39">
        <f>SUM(O20:T20)</f>
        <v>691</v>
      </c>
      <c r="O20" s="39">
        <f>SUM(O14:O19)</f>
        <v>77</v>
      </c>
      <c r="P20" s="39">
        <f>SUM(P14:P19)</f>
        <v>0</v>
      </c>
      <c r="Q20" s="39">
        <f>SUM(Q14:Q19)</f>
        <v>183</v>
      </c>
      <c r="R20" s="39">
        <f>SUM(R14:R19)</f>
        <v>136</v>
      </c>
      <c r="S20" s="39">
        <f>SUM(S14:S19)</f>
        <v>4</v>
      </c>
      <c r="T20" s="39">
        <f>SUM(T14:T19)</f>
        <v>291</v>
      </c>
    </row>
    <row r="21" spans="1:20" s="82" customFormat="1" ht="15.75" customHeight="1">
      <c r="A21" s="370"/>
      <c r="B21" s="371" t="s">
        <v>341</v>
      </c>
      <c r="C21" s="72">
        <v>14</v>
      </c>
      <c r="D21" s="72" t="s">
        <v>502</v>
      </c>
      <c r="E21" s="39">
        <v>1181</v>
      </c>
      <c r="F21" s="39">
        <f>남녀구분증감!H20</f>
        <v>1200</v>
      </c>
      <c r="G21" s="39">
        <f>F21-E21</f>
        <v>19</v>
      </c>
      <c r="H21" s="39">
        <f>SUM(I21:M21)</f>
        <v>61</v>
      </c>
      <c r="I21" s="39">
        <f>'성사사목(세례)'!G20</f>
        <v>15</v>
      </c>
      <c r="J21" s="39">
        <v>13</v>
      </c>
      <c r="K21" s="39">
        <v>26</v>
      </c>
      <c r="L21" s="39">
        <v>7</v>
      </c>
      <c r="M21" s="39">
        <v>0</v>
      </c>
      <c r="N21" s="39">
        <f>SUM(O21:T21)</f>
        <v>42</v>
      </c>
      <c r="O21" s="39">
        <v>7</v>
      </c>
      <c r="P21" s="39">
        <v>0</v>
      </c>
      <c r="Q21" s="39">
        <v>17</v>
      </c>
      <c r="R21" s="39">
        <v>18</v>
      </c>
      <c r="S21" s="39">
        <v>0</v>
      </c>
      <c r="T21" s="39">
        <v>0</v>
      </c>
    </row>
    <row r="22" spans="1:20" s="82" customFormat="1" ht="15.75" customHeight="1">
      <c r="A22" s="370"/>
      <c r="B22" s="371"/>
      <c r="C22" s="67">
        <v>15</v>
      </c>
      <c r="D22" s="67" t="s">
        <v>461</v>
      </c>
      <c r="E22" s="39">
        <v>614</v>
      </c>
      <c r="F22" s="39">
        <f>남녀구분증감!H21</f>
        <v>609</v>
      </c>
      <c r="G22" s="39">
        <f>F22-E22</f>
        <v>-5</v>
      </c>
      <c r="H22" s="39">
        <f>SUM(I22:M22)</f>
        <v>15</v>
      </c>
      <c r="I22" s="39">
        <f>'성사사목(세례)'!G21</f>
        <v>7</v>
      </c>
      <c r="J22" s="39">
        <v>1</v>
      </c>
      <c r="K22" s="39">
        <v>4</v>
      </c>
      <c r="L22" s="39">
        <v>3</v>
      </c>
      <c r="M22" s="39">
        <v>0</v>
      </c>
      <c r="N22" s="39">
        <f>SUM(O22:T22)</f>
        <v>20</v>
      </c>
      <c r="O22" s="39">
        <v>12</v>
      </c>
      <c r="P22" s="39">
        <v>0</v>
      </c>
      <c r="Q22" s="39">
        <v>5</v>
      </c>
      <c r="R22" s="39">
        <v>2</v>
      </c>
      <c r="S22" s="39">
        <v>1</v>
      </c>
      <c r="T22" s="39">
        <v>0</v>
      </c>
    </row>
    <row r="23" spans="1:20" s="82" customFormat="1" ht="15.75" customHeight="1">
      <c r="A23" s="370"/>
      <c r="B23" s="371"/>
      <c r="C23" s="67">
        <v>16</v>
      </c>
      <c r="D23" s="67" t="s">
        <v>504</v>
      </c>
      <c r="E23" s="39">
        <v>880</v>
      </c>
      <c r="F23" s="39">
        <f>남녀구분증감!H22</f>
        <v>903</v>
      </c>
      <c r="G23" s="39">
        <f>F23-E23</f>
        <v>23</v>
      </c>
      <c r="H23" s="39">
        <f>SUM(I23:M23)</f>
        <v>44</v>
      </c>
      <c r="I23" s="39">
        <f>'성사사목(세례)'!G22</f>
        <v>13</v>
      </c>
      <c r="J23" s="39">
        <v>12</v>
      </c>
      <c r="K23" s="39">
        <v>19</v>
      </c>
      <c r="L23" s="39">
        <v>0</v>
      </c>
      <c r="M23" s="39">
        <v>0</v>
      </c>
      <c r="N23" s="39">
        <f>SUM(O23:T23)</f>
        <v>21</v>
      </c>
      <c r="O23" s="39">
        <v>6</v>
      </c>
      <c r="P23" s="39">
        <v>0</v>
      </c>
      <c r="Q23" s="39">
        <v>7</v>
      </c>
      <c r="R23" s="39">
        <v>4</v>
      </c>
      <c r="S23" s="39">
        <v>4</v>
      </c>
      <c r="T23" s="39">
        <v>0</v>
      </c>
    </row>
    <row r="24" spans="1:20" s="82" customFormat="1" ht="15.75" customHeight="1">
      <c r="A24" s="370"/>
      <c r="B24" s="371"/>
      <c r="C24" s="67">
        <v>17</v>
      </c>
      <c r="D24" s="67" t="s">
        <v>471</v>
      </c>
      <c r="E24" s="39">
        <v>1682</v>
      </c>
      <c r="F24" s="39">
        <f>남녀구분증감!H23</f>
        <v>1711</v>
      </c>
      <c r="G24" s="39">
        <f>F24-E24</f>
        <v>29</v>
      </c>
      <c r="H24" s="39">
        <f>SUM(I24:M24)</f>
        <v>93</v>
      </c>
      <c r="I24" s="39">
        <f>'성사사목(세례)'!G23</f>
        <v>36</v>
      </c>
      <c r="J24" s="39">
        <v>15</v>
      </c>
      <c r="K24" s="39">
        <v>41</v>
      </c>
      <c r="L24" s="39">
        <v>1</v>
      </c>
      <c r="M24" s="39">
        <v>0</v>
      </c>
      <c r="N24" s="39">
        <f>SUM(O24:T24)</f>
        <v>64</v>
      </c>
      <c r="O24" s="39">
        <v>14</v>
      </c>
      <c r="P24" s="39">
        <v>0</v>
      </c>
      <c r="Q24" s="39">
        <v>8</v>
      </c>
      <c r="R24" s="39">
        <v>42</v>
      </c>
      <c r="S24" s="39">
        <v>0</v>
      </c>
      <c r="T24" s="39">
        <v>0</v>
      </c>
    </row>
    <row r="25" spans="1:20" s="82" customFormat="1" ht="15.75" customHeight="1">
      <c r="A25" s="370"/>
      <c r="B25" s="371"/>
      <c r="C25" s="67">
        <v>18</v>
      </c>
      <c r="D25" s="67" t="s">
        <v>472</v>
      </c>
      <c r="E25" s="39">
        <v>1437</v>
      </c>
      <c r="F25" s="39">
        <f>남녀구분증감!H24</f>
        <v>1446</v>
      </c>
      <c r="G25" s="39">
        <f>F25-E25</f>
        <v>9</v>
      </c>
      <c r="H25" s="39">
        <f>SUM(I25:M25)</f>
        <v>41</v>
      </c>
      <c r="I25" s="39">
        <f>'성사사목(세례)'!G24</f>
        <v>15</v>
      </c>
      <c r="J25" s="39">
        <v>12</v>
      </c>
      <c r="K25" s="39">
        <v>10</v>
      </c>
      <c r="L25" s="39">
        <v>3</v>
      </c>
      <c r="M25" s="39">
        <v>1</v>
      </c>
      <c r="N25" s="39">
        <f>SUM(O25:T25)</f>
        <v>32</v>
      </c>
      <c r="O25" s="39">
        <v>3</v>
      </c>
      <c r="P25" s="39">
        <v>0</v>
      </c>
      <c r="Q25" s="39">
        <v>14</v>
      </c>
      <c r="R25" s="39">
        <v>15</v>
      </c>
      <c r="S25" s="39">
        <v>0</v>
      </c>
      <c r="T25" s="39"/>
    </row>
    <row r="26" spans="1:20" s="82" customFormat="1" ht="15.75" customHeight="1">
      <c r="A26" s="370"/>
      <c r="B26" s="371"/>
      <c r="C26" s="67">
        <v>19</v>
      </c>
      <c r="D26" s="67" t="s">
        <v>479</v>
      </c>
      <c r="E26" s="39">
        <v>2257</v>
      </c>
      <c r="F26" s="39">
        <f>남녀구분증감!H25</f>
        <v>2281</v>
      </c>
      <c r="G26" s="39">
        <f>F26-E26</f>
        <v>24</v>
      </c>
      <c r="H26" s="39">
        <f>SUM(I26:M26)</f>
        <v>75</v>
      </c>
      <c r="I26" s="39">
        <f>'성사사목(세례)'!G25</f>
        <v>35</v>
      </c>
      <c r="J26" s="39">
        <v>18</v>
      </c>
      <c r="K26" s="39">
        <v>20</v>
      </c>
      <c r="L26" s="39">
        <v>1</v>
      </c>
      <c r="M26" s="39">
        <v>1</v>
      </c>
      <c r="N26" s="39">
        <f>SUM(O26:T26)</f>
        <v>51</v>
      </c>
      <c r="O26" s="39">
        <v>12</v>
      </c>
      <c r="P26" s="39">
        <v>0</v>
      </c>
      <c r="Q26" s="39">
        <v>19</v>
      </c>
      <c r="R26" s="39">
        <v>20</v>
      </c>
      <c r="S26" s="39">
        <v>0</v>
      </c>
      <c r="T26" s="39">
        <v>0</v>
      </c>
    </row>
    <row r="27" spans="1:20" s="82" customFormat="1" ht="15.75" customHeight="1">
      <c r="A27" s="370"/>
      <c r="B27" s="371"/>
      <c r="C27" s="366" t="s">
        <v>692</v>
      </c>
      <c r="D27" s="367"/>
      <c r="E27" s="39">
        <f>SUM(E21:E26)</f>
        <v>8051</v>
      </c>
      <c r="F27" s="39">
        <f>남녀구분증감!H26</f>
        <v>8150</v>
      </c>
      <c r="G27" s="39">
        <f>SUM(G21:G26)</f>
        <v>99</v>
      </c>
      <c r="H27" s="39">
        <f>SUM(I27:M27)</f>
        <v>329</v>
      </c>
      <c r="I27" s="39">
        <f>'성사사목(세례)'!G26</f>
        <v>121</v>
      </c>
      <c r="J27" s="39">
        <f>SUM(J21:J26)</f>
        <v>71</v>
      </c>
      <c r="K27" s="39">
        <f>SUM(K21:K26)</f>
        <v>120</v>
      </c>
      <c r="L27" s="39">
        <f>SUM(L21:L26)</f>
        <v>15</v>
      </c>
      <c r="M27" s="39">
        <f>SUM(M21:M26)</f>
        <v>2</v>
      </c>
      <c r="N27" s="39">
        <f>SUM(O27:T27)</f>
        <v>230</v>
      </c>
      <c r="O27" s="39">
        <f>SUM(O21:O26)</f>
        <v>54</v>
      </c>
      <c r="P27" s="39">
        <f>SUM(P21:P26)</f>
        <v>0</v>
      </c>
      <c r="Q27" s="39">
        <f>SUM(Q21:Q26)</f>
        <v>70</v>
      </c>
      <c r="R27" s="39">
        <f>SUM(R21:R26)</f>
        <v>101</v>
      </c>
      <c r="S27" s="39">
        <f>SUM(S21:S26)</f>
        <v>5</v>
      </c>
      <c r="T27" s="39">
        <f>SUM(T21:T26)</f>
        <v>0</v>
      </c>
    </row>
    <row r="28" spans="1:20" s="82" customFormat="1" ht="15.75" customHeight="1">
      <c r="A28" s="370"/>
      <c r="B28" s="368" t="s">
        <v>486</v>
      </c>
      <c r="C28" s="368"/>
      <c r="D28" s="369"/>
      <c r="E28" s="39">
        <f>E27+E20+E13</f>
        <v>44869</v>
      </c>
      <c r="F28" s="39">
        <f>남녀구분증감!H27</f>
        <v>45258</v>
      </c>
      <c r="G28" s="39">
        <f>G27+G20+G13</f>
        <v>389</v>
      </c>
      <c r="H28" s="39">
        <f>SUM(I28:M28)</f>
        <v>1810</v>
      </c>
      <c r="I28" s="39">
        <f>'성사사목(세례)'!G27</f>
        <v>597</v>
      </c>
      <c r="J28" s="39">
        <f>J27+J20+J13</f>
        <v>787</v>
      </c>
      <c r="K28" s="39">
        <f>K27+K20+K13</f>
        <v>364</v>
      </c>
      <c r="L28" s="39">
        <f>L27+L20+L13</f>
        <v>54</v>
      </c>
      <c r="M28" s="39">
        <f>M27+M20+M13</f>
        <v>8</v>
      </c>
      <c r="N28" s="39">
        <f>SUM(O28:T28)</f>
        <v>1421</v>
      </c>
      <c r="O28" s="39">
        <f>O27+O20+O13</f>
        <v>214</v>
      </c>
      <c r="P28" s="39">
        <f>P27+P20+P13</f>
        <v>0</v>
      </c>
      <c r="Q28" s="39">
        <f>Q27+Q20+Q13</f>
        <v>543</v>
      </c>
      <c r="R28" s="39">
        <f>R27+R20+R13</f>
        <v>357</v>
      </c>
      <c r="S28" s="39">
        <f>S27+S20+S13</f>
        <v>14</v>
      </c>
      <c r="T28" s="39">
        <f>T27+T20+T13</f>
        <v>293</v>
      </c>
    </row>
    <row r="29" spans="1:20" s="82" customFormat="1" ht="15.75" customHeight="1">
      <c r="A29" s="370" t="s">
        <v>753</v>
      </c>
      <c r="B29" s="371" t="s">
        <v>381</v>
      </c>
      <c r="C29" s="67">
        <v>20</v>
      </c>
      <c r="D29" s="67" t="s">
        <v>351</v>
      </c>
      <c r="E29" s="39">
        <v>4449</v>
      </c>
      <c r="F29" s="39">
        <f>남녀구분증감!H28</f>
        <v>4461</v>
      </c>
      <c r="G29" s="39">
        <f>F29-E29</f>
        <v>12</v>
      </c>
      <c r="H29" s="39">
        <f>SUM(I29:M29)</f>
        <v>137</v>
      </c>
      <c r="I29" s="39">
        <f>'성사사목(세례)'!G28</f>
        <v>51</v>
      </c>
      <c r="J29" s="39">
        <v>46</v>
      </c>
      <c r="K29" s="39">
        <v>36</v>
      </c>
      <c r="L29" s="39">
        <v>3</v>
      </c>
      <c r="M29" s="39">
        <v>1</v>
      </c>
      <c r="N29" s="39">
        <f>SUM(O29:T29)</f>
        <v>125</v>
      </c>
      <c r="O29" s="39">
        <v>13</v>
      </c>
      <c r="P29" s="39">
        <v>0</v>
      </c>
      <c r="Q29" s="39">
        <v>71</v>
      </c>
      <c r="R29" s="39">
        <v>39</v>
      </c>
      <c r="S29" s="39">
        <v>2</v>
      </c>
      <c r="T29" s="39">
        <v>0</v>
      </c>
    </row>
    <row r="30" spans="1:20" s="82" customFormat="1" ht="15.75" customHeight="1">
      <c r="A30" s="370"/>
      <c r="B30" s="371"/>
      <c r="C30" s="67">
        <v>21</v>
      </c>
      <c r="D30" s="67" t="s">
        <v>387</v>
      </c>
      <c r="E30" s="39">
        <v>4145</v>
      </c>
      <c r="F30" s="39">
        <f>남녀구분증감!H29</f>
        <v>4153</v>
      </c>
      <c r="G30" s="39">
        <f>F30-E30</f>
        <v>8</v>
      </c>
      <c r="H30" s="39">
        <f>SUM(I30:M30)</f>
        <v>186</v>
      </c>
      <c r="I30" s="39">
        <f>'성사사목(세례)'!G29</f>
        <v>64</v>
      </c>
      <c r="J30" s="39">
        <v>54</v>
      </c>
      <c r="K30" s="39">
        <v>62</v>
      </c>
      <c r="L30" s="39">
        <v>6</v>
      </c>
      <c r="M30" s="39">
        <v>0</v>
      </c>
      <c r="N30" s="39">
        <f>SUM(O30:T30)</f>
        <v>178</v>
      </c>
      <c r="O30" s="39">
        <v>14</v>
      </c>
      <c r="P30" s="39">
        <v>0</v>
      </c>
      <c r="Q30" s="39">
        <v>97</v>
      </c>
      <c r="R30" s="39">
        <v>67</v>
      </c>
      <c r="S30" s="39">
        <v>0</v>
      </c>
      <c r="T30" s="39">
        <v>0</v>
      </c>
    </row>
    <row r="31" spans="1:20" s="82" customFormat="1" ht="15.75" customHeight="1">
      <c r="A31" s="370"/>
      <c r="B31" s="371"/>
      <c r="C31" s="67">
        <v>22</v>
      </c>
      <c r="D31" s="67" t="s">
        <v>539</v>
      </c>
      <c r="E31" s="39">
        <v>7804</v>
      </c>
      <c r="F31" s="39">
        <f>남녀구분증감!H30</f>
        <v>7768</v>
      </c>
      <c r="G31" s="39">
        <f>F31-E31</f>
        <v>-36</v>
      </c>
      <c r="H31" s="39">
        <f>SUM(I31:M31)</f>
        <v>341</v>
      </c>
      <c r="I31" s="39">
        <f>'성사사목(세례)'!G30</f>
        <v>135</v>
      </c>
      <c r="J31" s="39">
        <v>106</v>
      </c>
      <c r="K31" s="39">
        <v>95</v>
      </c>
      <c r="L31" s="39">
        <v>5</v>
      </c>
      <c r="M31" s="39">
        <v>0</v>
      </c>
      <c r="N31" s="39">
        <f>SUM(O31:T31)</f>
        <v>377</v>
      </c>
      <c r="O31" s="39">
        <v>24</v>
      </c>
      <c r="P31" s="39">
        <v>0</v>
      </c>
      <c r="Q31" s="39">
        <v>265</v>
      </c>
      <c r="R31" s="39">
        <v>86</v>
      </c>
      <c r="S31" s="39">
        <v>2</v>
      </c>
      <c r="T31" s="39">
        <v>0</v>
      </c>
    </row>
    <row r="32" spans="1:20" s="82" customFormat="1" ht="15.75" customHeight="1">
      <c r="A32" s="370"/>
      <c r="B32" s="371"/>
      <c r="C32" s="67">
        <v>23</v>
      </c>
      <c r="D32" s="67" t="s">
        <v>496</v>
      </c>
      <c r="E32" s="39">
        <v>1223</v>
      </c>
      <c r="F32" s="39">
        <f>남녀구분증감!H31</f>
        <v>1222</v>
      </c>
      <c r="G32" s="39">
        <f>F32-E32</f>
        <v>-1</v>
      </c>
      <c r="H32" s="39">
        <f>SUM(I32:M32)</f>
        <v>22</v>
      </c>
      <c r="I32" s="39">
        <f>'성사사목(세례)'!G31</f>
        <v>9</v>
      </c>
      <c r="J32" s="39">
        <v>7</v>
      </c>
      <c r="K32" s="39">
        <v>5</v>
      </c>
      <c r="L32" s="39">
        <v>1</v>
      </c>
      <c r="M32" s="39">
        <v>0</v>
      </c>
      <c r="N32" s="39">
        <f>SUM(O32:T32)</f>
        <v>23</v>
      </c>
      <c r="O32" s="39">
        <v>2</v>
      </c>
      <c r="P32" s="39">
        <v>0</v>
      </c>
      <c r="Q32" s="39">
        <v>13</v>
      </c>
      <c r="R32" s="39">
        <v>8</v>
      </c>
      <c r="S32" s="39">
        <v>0</v>
      </c>
      <c r="T32" s="39">
        <v>0</v>
      </c>
    </row>
    <row r="33" spans="1:20" s="82" customFormat="1" ht="15.75" customHeight="1">
      <c r="A33" s="370"/>
      <c r="B33" s="371"/>
      <c r="C33" s="366" t="s">
        <v>692</v>
      </c>
      <c r="D33" s="367"/>
      <c r="E33" s="39">
        <f>SUM(E29:E32)</f>
        <v>17621</v>
      </c>
      <c r="F33" s="39">
        <f>남녀구분증감!H32</f>
        <v>17604</v>
      </c>
      <c r="G33" s="39">
        <f>SUM(G29:G32)</f>
        <v>-17</v>
      </c>
      <c r="H33" s="39">
        <f>SUM(I33:M33)</f>
        <v>686</v>
      </c>
      <c r="I33" s="39">
        <f>'성사사목(세례)'!G32</f>
        <v>259</v>
      </c>
      <c r="J33" s="39">
        <f>SUM(J29:J32)</f>
        <v>213</v>
      </c>
      <c r="K33" s="39">
        <f>SUM(K29:K32)</f>
        <v>198</v>
      </c>
      <c r="L33" s="39">
        <f>SUM(L29:L32)</f>
        <v>15</v>
      </c>
      <c r="M33" s="39">
        <f>SUM(M29:M32)</f>
        <v>1</v>
      </c>
      <c r="N33" s="39">
        <f>SUM(O33:T33)</f>
        <v>703</v>
      </c>
      <c r="O33" s="39">
        <f>SUM(O29:O32)</f>
        <v>53</v>
      </c>
      <c r="P33" s="39">
        <f>SUM(P29:P32)</f>
        <v>0</v>
      </c>
      <c r="Q33" s="39">
        <f>SUM(Q29:Q32)</f>
        <v>446</v>
      </c>
      <c r="R33" s="39">
        <f>SUM(R29:R32)</f>
        <v>200</v>
      </c>
      <c r="S33" s="39">
        <f>SUM(S29:S32)</f>
        <v>4</v>
      </c>
      <c r="T33" s="39">
        <f>SUM(T29:T32)</f>
        <v>0</v>
      </c>
    </row>
    <row r="34" spans="1:20" s="82" customFormat="1" ht="15.75" customHeight="1">
      <c r="A34" s="370"/>
      <c r="B34" s="371" t="s">
        <v>358</v>
      </c>
      <c r="C34" s="67">
        <v>24</v>
      </c>
      <c r="D34" s="67" t="s">
        <v>314</v>
      </c>
      <c r="E34" s="39">
        <v>5421</v>
      </c>
      <c r="F34" s="39">
        <f>남녀구분증감!H33</f>
        <v>4742</v>
      </c>
      <c r="G34" s="39">
        <f>F34-E34</f>
        <v>-679</v>
      </c>
      <c r="H34" s="39">
        <f>SUM(I34:M34)</f>
        <v>175</v>
      </c>
      <c r="I34" s="39">
        <f>'성사사목(세례)'!G33</f>
        <v>63</v>
      </c>
      <c r="J34" s="39">
        <v>66</v>
      </c>
      <c r="K34" s="39">
        <v>40</v>
      </c>
      <c r="L34" s="39">
        <v>6</v>
      </c>
      <c r="M34" s="39">
        <v>0</v>
      </c>
      <c r="N34" s="39">
        <f>SUM(O34:T34)</f>
        <v>854</v>
      </c>
      <c r="O34" s="39">
        <v>25</v>
      </c>
      <c r="P34" s="39">
        <v>0</v>
      </c>
      <c r="Q34" s="39">
        <v>793</v>
      </c>
      <c r="R34" s="39">
        <v>36</v>
      </c>
      <c r="S34" s="39">
        <v>0</v>
      </c>
      <c r="T34" s="39">
        <v>0</v>
      </c>
    </row>
    <row r="35" spans="1:20" s="82" customFormat="1" ht="15.75" customHeight="1">
      <c r="A35" s="370"/>
      <c r="B35" s="371"/>
      <c r="C35" s="67">
        <v>25</v>
      </c>
      <c r="D35" s="67" t="s">
        <v>468</v>
      </c>
      <c r="E35" s="39">
        <v>7104</v>
      </c>
      <c r="F35" s="39">
        <f>남녀구분증감!H34</f>
        <v>6071</v>
      </c>
      <c r="G35" s="39">
        <f>F35-E35</f>
        <v>-1033</v>
      </c>
      <c r="H35" s="39">
        <f>SUM(I35:M35)</f>
        <v>249</v>
      </c>
      <c r="I35" s="39">
        <f>'성사사목(세례)'!G34</f>
        <v>86</v>
      </c>
      <c r="J35" s="39">
        <v>111</v>
      </c>
      <c r="K35" s="39">
        <v>45</v>
      </c>
      <c r="L35" s="39">
        <v>5</v>
      </c>
      <c r="M35" s="39">
        <v>2</v>
      </c>
      <c r="N35" s="39">
        <f>SUM(O35:T35)</f>
        <v>1282</v>
      </c>
      <c r="O35" s="39">
        <v>21</v>
      </c>
      <c r="P35" s="39">
        <v>0</v>
      </c>
      <c r="Q35" s="39">
        <v>1147</v>
      </c>
      <c r="R35" s="39">
        <v>114</v>
      </c>
      <c r="S35" s="39">
        <v>0</v>
      </c>
      <c r="T35" s="39">
        <v>0</v>
      </c>
    </row>
    <row r="36" spans="1:20" s="82" customFormat="1" ht="15.75" customHeight="1">
      <c r="A36" s="370"/>
      <c r="B36" s="371"/>
      <c r="C36" s="67">
        <v>26</v>
      </c>
      <c r="D36" s="76" t="s">
        <v>362</v>
      </c>
      <c r="E36" s="39"/>
      <c r="F36" s="39">
        <f>남녀구분증감!H35</f>
        <v>1844</v>
      </c>
      <c r="G36" s="39">
        <f>F36-E36</f>
        <v>1844</v>
      </c>
      <c r="H36" s="39">
        <f>SUM(I36:M36)</f>
        <v>1939</v>
      </c>
      <c r="I36" s="39">
        <f>'성사사목(세례)'!G35</f>
        <v>32</v>
      </c>
      <c r="J36" s="39">
        <v>1875</v>
      </c>
      <c r="K36" s="39">
        <v>30</v>
      </c>
      <c r="L36" s="39">
        <v>1</v>
      </c>
      <c r="M36" s="39">
        <v>1</v>
      </c>
      <c r="N36" s="39">
        <f>SUM(O36:T36)</f>
        <v>95</v>
      </c>
      <c r="O36" s="39">
        <v>9</v>
      </c>
      <c r="P36" s="39"/>
      <c r="Q36" s="39">
        <v>67</v>
      </c>
      <c r="R36" s="39">
        <v>19</v>
      </c>
      <c r="S36" s="39">
        <v>0</v>
      </c>
      <c r="T36" s="39">
        <v>0</v>
      </c>
    </row>
    <row r="37" spans="1:20" s="82" customFormat="1" ht="15.75" customHeight="1">
      <c r="A37" s="370"/>
      <c r="B37" s="371"/>
      <c r="C37" s="67">
        <v>27</v>
      </c>
      <c r="D37" s="67" t="s">
        <v>485</v>
      </c>
      <c r="E37" s="39">
        <v>3516</v>
      </c>
      <c r="F37" s="39">
        <f>남녀구분증감!H36</f>
        <v>3679</v>
      </c>
      <c r="G37" s="39">
        <f>F37-E37</f>
        <v>163</v>
      </c>
      <c r="H37" s="39">
        <f>SUM(I37:M37)</f>
        <v>308</v>
      </c>
      <c r="I37" s="39">
        <f>'성사사목(세례)'!G36</f>
        <v>94</v>
      </c>
      <c r="J37" s="39">
        <v>128</v>
      </c>
      <c r="K37" s="39">
        <v>77</v>
      </c>
      <c r="L37" s="39">
        <v>9</v>
      </c>
      <c r="M37" s="39">
        <v>0</v>
      </c>
      <c r="N37" s="39">
        <f>SUM(O37:T37)</f>
        <v>145</v>
      </c>
      <c r="O37" s="39">
        <v>30</v>
      </c>
      <c r="P37" s="39">
        <v>0</v>
      </c>
      <c r="Q37" s="39">
        <v>84</v>
      </c>
      <c r="R37" s="39">
        <v>30</v>
      </c>
      <c r="S37" s="39">
        <v>0</v>
      </c>
      <c r="T37" s="39">
        <v>1</v>
      </c>
    </row>
    <row r="38" spans="1:20" s="82" customFormat="1" ht="15.75" customHeight="1">
      <c r="A38" s="370"/>
      <c r="B38" s="371"/>
      <c r="C38" s="67">
        <v>28</v>
      </c>
      <c r="D38" s="67" t="s">
        <v>371</v>
      </c>
      <c r="E38" s="39">
        <v>1105</v>
      </c>
      <c r="F38" s="39">
        <f>남녀구분증감!H37</f>
        <v>1131</v>
      </c>
      <c r="G38" s="39">
        <f>F38-E38</f>
        <v>26</v>
      </c>
      <c r="H38" s="39">
        <f>SUM(I38:M38)</f>
        <v>71</v>
      </c>
      <c r="I38" s="39">
        <f>'성사사목(세례)'!G37</f>
        <v>13</v>
      </c>
      <c r="J38" s="39">
        <v>35</v>
      </c>
      <c r="K38" s="39">
        <v>22</v>
      </c>
      <c r="L38" s="39">
        <v>1</v>
      </c>
      <c r="M38" s="39">
        <v>0</v>
      </c>
      <c r="N38" s="39">
        <f>SUM(O38:T38)</f>
        <v>45</v>
      </c>
      <c r="O38" s="39">
        <v>4</v>
      </c>
      <c r="P38" s="39">
        <v>0</v>
      </c>
      <c r="Q38" s="39">
        <v>29</v>
      </c>
      <c r="R38" s="39">
        <v>12</v>
      </c>
      <c r="S38" s="39">
        <v>0</v>
      </c>
      <c r="T38" s="39">
        <v>0</v>
      </c>
    </row>
    <row r="39" spans="1:20" s="82" customFormat="1" ht="15.75" customHeight="1">
      <c r="A39" s="370"/>
      <c r="B39" s="371"/>
      <c r="C39" s="366" t="s">
        <v>692</v>
      </c>
      <c r="D39" s="367"/>
      <c r="E39" s="39">
        <f>SUM(E34:E38)</f>
        <v>17146</v>
      </c>
      <c r="F39" s="39">
        <f>남녀구분증감!H38</f>
        <v>17467</v>
      </c>
      <c r="G39" s="39">
        <f>SUM(G34:G38)</f>
        <v>321</v>
      </c>
      <c r="H39" s="39">
        <f>SUM(I39:M39)</f>
        <v>2742</v>
      </c>
      <c r="I39" s="39">
        <f>'성사사목(세례)'!G38</f>
        <v>288</v>
      </c>
      <c r="J39" s="39">
        <f>SUM(J34:J38)</f>
        <v>2215</v>
      </c>
      <c r="K39" s="39">
        <f>SUM(K34:K38)</f>
        <v>214</v>
      </c>
      <c r="L39" s="39">
        <f>SUM(L34:L38)</f>
        <v>22</v>
      </c>
      <c r="M39" s="39">
        <f>SUM(M34:M38)</f>
        <v>3</v>
      </c>
      <c r="N39" s="39">
        <f>SUM(O39:T39)</f>
        <v>2421</v>
      </c>
      <c r="O39" s="39">
        <f>SUM(O34:O38)</f>
        <v>89</v>
      </c>
      <c r="P39" s="39">
        <f>SUM(P34:P38)</f>
        <v>0</v>
      </c>
      <c r="Q39" s="39">
        <f>SUM(Q34:Q38)</f>
        <v>2120</v>
      </c>
      <c r="R39" s="39">
        <f>SUM(R34:R38)</f>
        <v>211</v>
      </c>
      <c r="S39" s="39">
        <f>SUM(S34:S38)</f>
        <v>0</v>
      </c>
      <c r="T39" s="39">
        <f>SUM(T34:T38)</f>
        <v>1</v>
      </c>
    </row>
    <row r="40" spans="1:20" s="82" customFormat="1" ht="15.75" customHeight="1">
      <c r="A40" s="370"/>
      <c r="B40" s="371" t="s">
        <v>341</v>
      </c>
      <c r="C40" s="67">
        <v>29</v>
      </c>
      <c r="D40" s="67" t="s">
        <v>391</v>
      </c>
      <c r="E40" s="39">
        <v>2807</v>
      </c>
      <c r="F40" s="39">
        <f>남녀구분증감!H39</f>
        <v>2841</v>
      </c>
      <c r="G40" s="39">
        <f>F40-E40</f>
        <v>34</v>
      </c>
      <c r="H40" s="39">
        <f>SUM(I40:M40)</f>
        <v>122</v>
      </c>
      <c r="I40" s="39">
        <f>'성사사목(세례)'!G39</f>
        <v>38</v>
      </c>
      <c r="J40" s="39">
        <v>49</v>
      </c>
      <c r="K40" s="39">
        <v>24</v>
      </c>
      <c r="L40" s="39">
        <v>10</v>
      </c>
      <c r="M40" s="39">
        <v>1</v>
      </c>
      <c r="N40" s="39">
        <f>SUM(O40:T40)</f>
        <v>88</v>
      </c>
      <c r="O40" s="39">
        <v>14</v>
      </c>
      <c r="P40" s="39">
        <v>0</v>
      </c>
      <c r="Q40" s="39">
        <v>43</v>
      </c>
      <c r="R40" s="39">
        <v>31</v>
      </c>
      <c r="S40" s="39">
        <v>0</v>
      </c>
      <c r="T40" s="39">
        <v>0</v>
      </c>
    </row>
    <row r="41" spans="1:20" s="82" customFormat="1" ht="15.75" customHeight="1">
      <c r="A41" s="370"/>
      <c r="B41" s="371"/>
      <c r="C41" s="67">
        <v>30</v>
      </c>
      <c r="D41" s="67" t="s">
        <v>354</v>
      </c>
      <c r="E41" s="39">
        <v>4002</v>
      </c>
      <c r="F41" s="39">
        <f>남녀구분증감!H40</f>
        <v>4186</v>
      </c>
      <c r="G41" s="39">
        <f>F41-E41</f>
        <v>184</v>
      </c>
      <c r="H41" s="39">
        <f>SUM(I41:M41)</f>
        <v>293</v>
      </c>
      <c r="I41" s="39">
        <f>'성사사목(세례)'!G40</f>
        <v>83</v>
      </c>
      <c r="J41" s="39">
        <v>133</v>
      </c>
      <c r="K41" s="39">
        <v>68</v>
      </c>
      <c r="L41" s="39">
        <v>7</v>
      </c>
      <c r="M41" s="39">
        <v>2</v>
      </c>
      <c r="N41" s="39">
        <f>SUM(O41:T41)</f>
        <v>109</v>
      </c>
      <c r="O41" s="39">
        <v>13</v>
      </c>
      <c r="P41" s="39">
        <v>0</v>
      </c>
      <c r="Q41" s="39">
        <v>40</v>
      </c>
      <c r="R41" s="39">
        <v>55</v>
      </c>
      <c r="S41" s="39">
        <v>1</v>
      </c>
      <c r="T41" s="39">
        <v>0</v>
      </c>
    </row>
    <row r="42" spans="1:20" s="82" customFormat="1" ht="15.75" customHeight="1">
      <c r="A42" s="370"/>
      <c r="B42" s="371"/>
      <c r="C42" s="67">
        <v>31</v>
      </c>
      <c r="D42" s="67" t="s">
        <v>406</v>
      </c>
      <c r="E42" s="39">
        <v>2852</v>
      </c>
      <c r="F42" s="39">
        <f>남녀구분증감!H41</f>
        <v>2857</v>
      </c>
      <c r="G42" s="39">
        <f>F42-E42</f>
        <v>5</v>
      </c>
      <c r="H42" s="39">
        <f>SUM(I42:M42)</f>
        <v>49</v>
      </c>
      <c r="I42" s="39">
        <f>'성사사목(세례)'!G41</f>
        <v>22</v>
      </c>
      <c r="J42" s="39">
        <v>17</v>
      </c>
      <c r="K42" s="39">
        <v>9</v>
      </c>
      <c r="L42" s="39">
        <v>0</v>
      </c>
      <c r="M42" s="39">
        <v>1</v>
      </c>
      <c r="N42" s="39">
        <f>SUM(O42:T42)</f>
        <v>44</v>
      </c>
      <c r="O42" s="39">
        <v>15</v>
      </c>
      <c r="P42" s="39">
        <v>0</v>
      </c>
      <c r="Q42" s="39">
        <v>11</v>
      </c>
      <c r="R42" s="39">
        <v>18</v>
      </c>
      <c r="S42" s="39">
        <v>0</v>
      </c>
      <c r="T42" s="39">
        <v>0</v>
      </c>
    </row>
    <row r="43" spans="1:20" s="82" customFormat="1" ht="15.75" customHeight="1">
      <c r="A43" s="370"/>
      <c r="B43" s="371"/>
      <c r="C43" s="67">
        <v>32</v>
      </c>
      <c r="D43" s="67" t="s">
        <v>649</v>
      </c>
      <c r="E43" s="39">
        <v>1128</v>
      </c>
      <c r="F43" s="39">
        <f>남녀구분증감!H42</f>
        <v>1160</v>
      </c>
      <c r="G43" s="39">
        <f>F43-E43</f>
        <v>32</v>
      </c>
      <c r="H43" s="39">
        <f>SUM(I43:M43)</f>
        <v>106</v>
      </c>
      <c r="I43" s="39">
        <f>'성사사목(세례)'!G42</f>
        <v>33</v>
      </c>
      <c r="J43" s="39">
        <v>20</v>
      </c>
      <c r="K43" s="39">
        <v>48</v>
      </c>
      <c r="L43" s="39">
        <v>3</v>
      </c>
      <c r="M43" s="39">
        <v>2</v>
      </c>
      <c r="N43" s="39">
        <f>SUM(O43:T43)</f>
        <v>74</v>
      </c>
      <c r="O43" s="39">
        <v>5</v>
      </c>
      <c r="P43" s="39">
        <v>0</v>
      </c>
      <c r="Q43" s="39">
        <v>6</v>
      </c>
      <c r="R43" s="39">
        <v>63</v>
      </c>
      <c r="S43" s="39">
        <v>0</v>
      </c>
      <c r="T43" s="39">
        <v>0</v>
      </c>
    </row>
    <row r="44" spans="1:20" s="82" customFormat="1" ht="15.75" customHeight="1">
      <c r="A44" s="370"/>
      <c r="B44" s="371"/>
      <c r="C44" s="67">
        <v>33</v>
      </c>
      <c r="D44" s="67" t="s">
        <v>339</v>
      </c>
      <c r="E44" s="39">
        <v>4194</v>
      </c>
      <c r="F44" s="39">
        <f>남녀구분증감!H43</f>
        <v>4151</v>
      </c>
      <c r="G44" s="39">
        <f>F44-E44</f>
        <v>-43</v>
      </c>
      <c r="H44" s="39">
        <f>SUM(I44:M44)</f>
        <v>79</v>
      </c>
      <c r="I44" s="39">
        <f>'성사사목(세례)'!G43</f>
        <v>35</v>
      </c>
      <c r="J44" s="39">
        <v>20</v>
      </c>
      <c r="K44" s="39">
        <v>15</v>
      </c>
      <c r="L44" s="39">
        <v>9</v>
      </c>
      <c r="M44" s="39">
        <v>0</v>
      </c>
      <c r="N44" s="39">
        <f>SUM(O44:T44)</f>
        <v>122</v>
      </c>
      <c r="O44" s="39">
        <v>23</v>
      </c>
      <c r="P44" s="39">
        <v>0</v>
      </c>
      <c r="Q44" s="39">
        <v>41</v>
      </c>
      <c r="R44" s="39">
        <v>58</v>
      </c>
      <c r="S44" s="39">
        <v>0</v>
      </c>
      <c r="T44" s="39">
        <v>0</v>
      </c>
    </row>
    <row r="45" spans="1:20" s="82" customFormat="1" ht="15.75" customHeight="1">
      <c r="A45" s="370"/>
      <c r="B45" s="371"/>
      <c r="C45" s="366" t="s">
        <v>692</v>
      </c>
      <c r="D45" s="367"/>
      <c r="E45" s="39">
        <f>SUM(E40:E44)</f>
        <v>14983</v>
      </c>
      <c r="F45" s="39">
        <f>남녀구분증감!H44</f>
        <v>15195</v>
      </c>
      <c r="G45" s="39">
        <f>SUM(G40:G44)</f>
        <v>212</v>
      </c>
      <c r="H45" s="39">
        <f>SUM(I45:M45)</f>
        <v>649</v>
      </c>
      <c r="I45" s="39">
        <f>'성사사목(세례)'!G44</f>
        <v>211</v>
      </c>
      <c r="J45" s="39">
        <f>SUM(J40:J44)</f>
        <v>239</v>
      </c>
      <c r="K45" s="39">
        <f>SUM(K40:K44)</f>
        <v>164</v>
      </c>
      <c r="L45" s="39">
        <f>SUM(L40:L44)</f>
        <v>29</v>
      </c>
      <c r="M45" s="39">
        <f>SUM(M40:M44)</f>
        <v>6</v>
      </c>
      <c r="N45" s="39">
        <f>SUM(O45:T45)</f>
        <v>437</v>
      </c>
      <c r="O45" s="39">
        <f>SUM(O40:O44)</f>
        <v>70</v>
      </c>
      <c r="P45" s="39">
        <f>SUM(P40:P44)</f>
        <v>0</v>
      </c>
      <c r="Q45" s="39">
        <f>SUM(Q40:Q44)</f>
        <v>141</v>
      </c>
      <c r="R45" s="39">
        <f>SUM(R40:R44)</f>
        <v>225</v>
      </c>
      <c r="S45" s="39">
        <f>SUM(S40:S44)</f>
        <v>1</v>
      </c>
      <c r="T45" s="39">
        <f>SUM(T40:T44)</f>
        <v>0</v>
      </c>
    </row>
    <row r="46" spans="1:20" s="82" customFormat="1" ht="15.75" customHeight="1">
      <c r="A46" s="370"/>
      <c r="B46" s="371" t="s">
        <v>396</v>
      </c>
      <c r="C46" s="67">
        <v>34</v>
      </c>
      <c r="D46" s="67" t="s">
        <v>634</v>
      </c>
      <c r="E46" s="39">
        <v>277</v>
      </c>
      <c r="F46" s="39">
        <f>남녀구분증감!H45</f>
        <v>296</v>
      </c>
      <c r="G46" s="39">
        <f>F46-E46</f>
        <v>19</v>
      </c>
      <c r="H46" s="39">
        <f>SUM(I46:M46)</f>
        <v>24</v>
      </c>
      <c r="I46" s="39">
        <f>'성사사목(세례)'!G45</f>
        <v>5</v>
      </c>
      <c r="J46" s="39">
        <v>4</v>
      </c>
      <c r="K46" s="39">
        <v>15</v>
      </c>
      <c r="L46" s="39">
        <v>0</v>
      </c>
      <c r="M46" s="39">
        <v>0</v>
      </c>
      <c r="N46" s="39">
        <f>SUM(O46:T46)</f>
        <v>5</v>
      </c>
      <c r="O46" s="39">
        <v>2</v>
      </c>
      <c r="P46" s="39">
        <v>0</v>
      </c>
      <c r="Q46" s="39">
        <v>1</v>
      </c>
      <c r="R46" s="39">
        <v>2</v>
      </c>
      <c r="S46" s="39">
        <v>0</v>
      </c>
      <c r="T46" s="39">
        <v>0</v>
      </c>
    </row>
    <row r="47" spans="1:20" s="82" customFormat="1" ht="15.75" customHeight="1">
      <c r="A47" s="370"/>
      <c r="B47" s="371"/>
      <c r="C47" s="67">
        <v>35</v>
      </c>
      <c r="D47" s="67" t="s">
        <v>456</v>
      </c>
      <c r="E47" s="39">
        <v>507</v>
      </c>
      <c r="F47" s="39">
        <f>남녀구분증감!H46</f>
        <v>488</v>
      </c>
      <c r="G47" s="39">
        <f>F47-E47</f>
        <v>-19</v>
      </c>
      <c r="H47" s="39">
        <f>SUM(I47:M47)</f>
        <v>18</v>
      </c>
      <c r="I47" s="39">
        <f>'성사사목(세례)'!G46</f>
        <v>9</v>
      </c>
      <c r="J47" s="39">
        <v>5</v>
      </c>
      <c r="K47" s="39">
        <v>4</v>
      </c>
      <c r="L47" s="39">
        <v>0</v>
      </c>
      <c r="M47" s="39">
        <v>0</v>
      </c>
      <c r="N47" s="39">
        <f>SUM(O47:T47)</f>
        <v>37</v>
      </c>
      <c r="O47" s="39">
        <v>3</v>
      </c>
      <c r="P47" s="39">
        <v>0</v>
      </c>
      <c r="Q47" s="39">
        <v>10</v>
      </c>
      <c r="R47" s="39">
        <v>24</v>
      </c>
      <c r="S47" s="39">
        <v>0</v>
      </c>
      <c r="T47" s="39">
        <v>0</v>
      </c>
    </row>
    <row r="48" spans="1:20" s="82" customFormat="1" ht="15.75" customHeight="1">
      <c r="A48" s="370"/>
      <c r="B48" s="371"/>
      <c r="C48" s="67">
        <v>36</v>
      </c>
      <c r="D48" s="67" t="s">
        <v>481</v>
      </c>
      <c r="E48" s="39">
        <v>1111</v>
      </c>
      <c r="F48" s="39">
        <f>남녀구분증감!H47</f>
        <v>1173</v>
      </c>
      <c r="G48" s="39">
        <f>F48-E48</f>
        <v>62</v>
      </c>
      <c r="H48" s="39">
        <f>SUM(I48:M48)</f>
        <v>81</v>
      </c>
      <c r="I48" s="39">
        <f>'성사사목(세례)'!G47</f>
        <v>21</v>
      </c>
      <c r="J48" s="39">
        <v>42</v>
      </c>
      <c r="K48" s="39">
        <v>18</v>
      </c>
      <c r="L48" s="39">
        <v>0</v>
      </c>
      <c r="M48" s="39">
        <v>0</v>
      </c>
      <c r="N48" s="39">
        <f>SUM(O48:T48)</f>
        <v>19</v>
      </c>
      <c r="O48" s="39">
        <v>9</v>
      </c>
      <c r="P48" s="39">
        <v>0</v>
      </c>
      <c r="Q48" s="39">
        <v>8</v>
      </c>
      <c r="R48" s="39">
        <v>2</v>
      </c>
      <c r="S48" s="39">
        <v>0</v>
      </c>
      <c r="T48" s="39">
        <v>0</v>
      </c>
    </row>
    <row r="49" spans="1:20" s="82" customFormat="1" ht="15.75" customHeight="1">
      <c r="A49" s="370"/>
      <c r="B49" s="371"/>
      <c r="C49" s="67">
        <v>37</v>
      </c>
      <c r="D49" s="67" t="s">
        <v>463</v>
      </c>
      <c r="E49" s="39">
        <v>2669</v>
      </c>
      <c r="F49" s="39">
        <f>남녀구분증감!H48</f>
        <v>2669</v>
      </c>
      <c r="G49" s="39">
        <f>F49-E49</f>
        <v>0</v>
      </c>
      <c r="H49" s="39">
        <f>SUM(I49:M49)</f>
        <v>107</v>
      </c>
      <c r="I49" s="39">
        <f>'성사사목(세례)'!G48</f>
        <v>23</v>
      </c>
      <c r="J49" s="39">
        <v>40</v>
      </c>
      <c r="K49" s="39">
        <v>42</v>
      </c>
      <c r="L49" s="39">
        <v>2</v>
      </c>
      <c r="M49" s="39">
        <v>0</v>
      </c>
      <c r="N49" s="39">
        <f>SUM(O49:T49)</f>
        <v>107</v>
      </c>
      <c r="O49" s="39">
        <v>26</v>
      </c>
      <c r="P49" s="39">
        <v>0</v>
      </c>
      <c r="Q49" s="39">
        <v>34</v>
      </c>
      <c r="R49" s="39">
        <v>47</v>
      </c>
      <c r="S49" s="39">
        <v>0</v>
      </c>
      <c r="T49" s="39">
        <v>0</v>
      </c>
    </row>
    <row r="50" spans="1:20" s="82" customFormat="1" ht="15.75" customHeight="1">
      <c r="A50" s="370"/>
      <c r="B50" s="371"/>
      <c r="C50" s="67">
        <v>38</v>
      </c>
      <c r="D50" s="67" t="s">
        <v>531</v>
      </c>
      <c r="E50" s="39">
        <v>356</v>
      </c>
      <c r="F50" s="39">
        <f>남녀구분증감!H49</f>
        <v>350</v>
      </c>
      <c r="G50" s="39">
        <f>F50-E50</f>
        <v>-6</v>
      </c>
      <c r="H50" s="39">
        <f>SUM(I50:M50)</f>
        <v>8</v>
      </c>
      <c r="I50" s="39">
        <f>'성사사목(세례)'!G49</f>
        <v>3</v>
      </c>
      <c r="J50" s="39">
        <v>4</v>
      </c>
      <c r="K50" s="39">
        <v>1</v>
      </c>
      <c r="L50" s="39">
        <v>0</v>
      </c>
      <c r="M50" s="39">
        <v>0</v>
      </c>
      <c r="N50" s="39">
        <f>SUM(O50:T50)</f>
        <v>14</v>
      </c>
      <c r="O50" s="39">
        <v>0</v>
      </c>
      <c r="P50" s="39">
        <v>0</v>
      </c>
      <c r="Q50" s="39">
        <v>8</v>
      </c>
      <c r="R50" s="39">
        <v>6</v>
      </c>
      <c r="S50" s="39">
        <v>0</v>
      </c>
      <c r="T50" s="39">
        <v>0</v>
      </c>
    </row>
    <row r="51" spans="1:20" s="82" customFormat="1" ht="15.75" customHeight="1">
      <c r="A51" s="370"/>
      <c r="B51" s="371"/>
      <c r="C51" s="366" t="s">
        <v>692</v>
      </c>
      <c r="D51" s="367"/>
      <c r="E51" s="39">
        <f>SUM(E46:E50)</f>
        <v>4920</v>
      </c>
      <c r="F51" s="39">
        <f>남녀구분증감!H50</f>
        <v>4976</v>
      </c>
      <c r="G51" s="39">
        <f>SUM(G46:G50)</f>
        <v>56</v>
      </c>
      <c r="H51" s="39">
        <f>SUM(I51:M51)</f>
        <v>238</v>
      </c>
      <c r="I51" s="39">
        <f>'성사사목(세례)'!G50</f>
        <v>61</v>
      </c>
      <c r="J51" s="39">
        <f>SUM(J46:J50)</f>
        <v>95</v>
      </c>
      <c r="K51" s="39">
        <f>SUM(K46:K50)</f>
        <v>80</v>
      </c>
      <c r="L51" s="39">
        <f>SUM(L46:L50)</f>
        <v>2</v>
      </c>
      <c r="M51" s="39">
        <f>SUM(M46:M50)</f>
        <v>0</v>
      </c>
      <c r="N51" s="39">
        <f>SUM(O51:T51)</f>
        <v>182</v>
      </c>
      <c r="O51" s="39">
        <f>SUM(O46:O50)</f>
        <v>40</v>
      </c>
      <c r="P51" s="39">
        <f>SUM(P46:P50)</f>
        <v>0</v>
      </c>
      <c r="Q51" s="39">
        <f>SUM(Q46:Q50)</f>
        <v>61</v>
      </c>
      <c r="R51" s="39">
        <f>SUM(R46:R50)</f>
        <v>81</v>
      </c>
      <c r="S51" s="39">
        <f>SUM(S46:S50)</f>
        <v>0</v>
      </c>
      <c r="T51" s="39">
        <f>SUM(T46:T50)</f>
        <v>0</v>
      </c>
    </row>
    <row r="52" spans="1:20" s="82" customFormat="1" ht="15.75" customHeight="1">
      <c r="A52" s="370"/>
      <c r="B52" s="368" t="s">
        <v>486</v>
      </c>
      <c r="C52" s="368"/>
      <c r="D52" s="369"/>
      <c r="E52" s="39">
        <f>E51+E45+E39+E33</f>
        <v>54670</v>
      </c>
      <c r="F52" s="39">
        <f>남녀구분증감!H51</f>
        <v>55242</v>
      </c>
      <c r="G52" s="39">
        <f>G51+G45+G39+G33</f>
        <v>572</v>
      </c>
      <c r="H52" s="39">
        <f>SUM(I52:M52)</f>
        <v>4315</v>
      </c>
      <c r="I52" s="39">
        <f>'성사사목(세례)'!G51</f>
        <v>819</v>
      </c>
      <c r="J52" s="39">
        <f>J51+J45+J39+J33</f>
        <v>2762</v>
      </c>
      <c r="K52" s="39">
        <f>K51+K45+K39+K33</f>
        <v>656</v>
      </c>
      <c r="L52" s="39">
        <f>L51+L45+L39+L33</f>
        <v>68</v>
      </c>
      <c r="M52" s="39">
        <f>M51+M45+M39+M33</f>
        <v>10</v>
      </c>
      <c r="N52" s="39">
        <f>SUM(O52:T52)</f>
        <v>3743</v>
      </c>
      <c r="O52" s="39">
        <f>O51+O45+O39+O33</f>
        <v>252</v>
      </c>
      <c r="P52" s="39">
        <f>P51+P45+P39+P33</f>
        <v>0</v>
      </c>
      <c r="Q52" s="39">
        <f>Q51+Q45+Q39+Q33</f>
        <v>2768</v>
      </c>
      <c r="R52" s="39">
        <f>R51+R45+R39+R33</f>
        <v>717</v>
      </c>
      <c r="S52" s="39">
        <f>S51+S45+S39+S33</f>
        <v>5</v>
      </c>
      <c r="T52" s="39">
        <f>T51+T45+T39+T33</f>
        <v>1</v>
      </c>
    </row>
    <row r="53" spans="1:20" s="82" customFormat="1" ht="15.75" customHeight="1">
      <c r="A53" s="370" t="s">
        <v>755</v>
      </c>
      <c r="B53" s="371" t="s">
        <v>381</v>
      </c>
      <c r="C53" s="67">
        <v>39</v>
      </c>
      <c r="D53" s="67" t="s">
        <v>323</v>
      </c>
      <c r="E53" s="39">
        <v>1989</v>
      </c>
      <c r="F53" s="39">
        <f>남녀구분증감!H52</f>
        <v>2022</v>
      </c>
      <c r="G53" s="39">
        <f>F53-E53</f>
        <v>33</v>
      </c>
      <c r="H53" s="39">
        <f>SUM(I53:M53)</f>
        <v>66</v>
      </c>
      <c r="I53" s="39">
        <f>'성사사목(세례)'!G52</f>
        <v>33</v>
      </c>
      <c r="J53" s="39">
        <v>10</v>
      </c>
      <c r="K53" s="39">
        <v>22</v>
      </c>
      <c r="L53" s="39">
        <v>0</v>
      </c>
      <c r="M53" s="39">
        <v>1</v>
      </c>
      <c r="N53" s="39">
        <f>SUM(O53:T53)</f>
        <v>33</v>
      </c>
      <c r="O53" s="39">
        <v>7</v>
      </c>
      <c r="P53" s="39">
        <v>0</v>
      </c>
      <c r="Q53" s="39">
        <v>16</v>
      </c>
      <c r="R53" s="39">
        <v>6</v>
      </c>
      <c r="S53" s="39">
        <v>4</v>
      </c>
      <c r="T53" s="39">
        <v>0</v>
      </c>
    </row>
    <row r="54" spans="1:20" s="82" customFormat="1" ht="15.75" customHeight="1">
      <c r="A54" s="370"/>
      <c r="B54" s="371"/>
      <c r="C54" s="67">
        <v>40</v>
      </c>
      <c r="D54" s="67" t="s">
        <v>372</v>
      </c>
      <c r="E54" s="39">
        <v>3044</v>
      </c>
      <c r="F54" s="39">
        <f>남녀구분증감!H53</f>
        <v>3082</v>
      </c>
      <c r="G54" s="39">
        <f>F54-E54</f>
        <v>38</v>
      </c>
      <c r="H54" s="39">
        <f>SUM(I54:M54)</f>
        <v>105</v>
      </c>
      <c r="I54" s="39">
        <f>'성사사목(세례)'!G53</f>
        <v>54</v>
      </c>
      <c r="J54" s="39">
        <v>23</v>
      </c>
      <c r="K54" s="39">
        <v>28</v>
      </c>
      <c r="L54" s="39">
        <v>0</v>
      </c>
      <c r="M54" s="39">
        <v>0</v>
      </c>
      <c r="N54" s="39">
        <f>SUM(O54:T54)</f>
        <v>67</v>
      </c>
      <c r="O54" s="39">
        <v>11</v>
      </c>
      <c r="P54" s="39">
        <v>0</v>
      </c>
      <c r="Q54" s="39">
        <v>20</v>
      </c>
      <c r="R54" s="39">
        <v>36</v>
      </c>
      <c r="S54" s="39">
        <v>0</v>
      </c>
      <c r="T54" s="39">
        <v>0</v>
      </c>
    </row>
    <row r="55" spans="1:20" s="82" customFormat="1" ht="15.75" customHeight="1">
      <c r="A55" s="370"/>
      <c r="B55" s="371"/>
      <c r="C55" s="67">
        <v>41</v>
      </c>
      <c r="D55" s="67" t="s">
        <v>376</v>
      </c>
      <c r="E55" s="39">
        <v>4874</v>
      </c>
      <c r="F55" s="39">
        <f>남녀구분증감!H54</f>
        <v>5081</v>
      </c>
      <c r="G55" s="39">
        <f>F55-E55</f>
        <v>207</v>
      </c>
      <c r="H55" s="39">
        <f>SUM(I55:M55)</f>
        <v>334</v>
      </c>
      <c r="I55" s="39">
        <f>'성사사목(세례)'!G54</f>
        <v>84</v>
      </c>
      <c r="J55" s="39">
        <v>131</v>
      </c>
      <c r="K55" s="39">
        <v>114</v>
      </c>
      <c r="L55" s="39">
        <v>5</v>
      </c>
      <c r="M55" s="39">
        <v>0</v>
      </c>
      <c r="N55" s="39">
        <f>SUM(O55:T55)</f>
        <v>127</v>
      </c>
      <c r="O55" s="39">
        <v>23</v>
      </c>
      <c r="P55" s="39">
        <v>0</v>
      </c>
      <c r="Q55" s="39">
        <v>55</v>
      </c>
      <c r="R55" s="39">
        <v>49</v>
      </c>
      <c r="S55" s="39">
        <v>0</v>
      </c>
      <c r="T55" s="39">
        <v>0</v>
      </c>
    </row>
    <row r="56" spans="1:20" s="82" customFormat="1" ht="15.75" customHeight="1">
      <c r="A56" s="370"/>
      <c r="B56" s="371"/>
      <c r="C56" s="67">
        <v>42</v>
      </c>
      <c r="D56" s="67" t="s">
        <v>423</v>
      </c>
      <c r="E56" s="39">
        <v>2801</v>
      </c>
      <c r="F56" s="39">
        <f>남녀구분증감!H55</f>
        <v>2773</v>
      </c>
      <c r="G56" s="39">
        <f>F56-E56</f>
        <v>-28</v>
      </c>
      <c r="H56" s="39">
        <f>SUM(I56:M56)</f>
        <v>51</v>
      </c>
      <c r="I56" s="39">
        <f>'성사사목(세례)'!G55</f>
        <v>13</v>
      </c>
      <c r="J56" s="39">
        <v>12</v>
      </c>
      <c r="K56" s="39">
        <v>18</v>
      </c>
      <c r="L56" s="39">
        <v>8</v>
      </c>
      <c r="M56" s="39">
        <v>0</v>
      </c>
      <c r="N56" s="39">
        <f>SUM(O56:T56)</f>
        <v>79</v>
      </c>
      <c r="O56" s="39">
        <v>9</v>
      </c>
      <c r="P56" s="39">
        <v>0</v>
      </c>
      <c r="Q56" s="39">
        <v>47</v>
      </c>
      <c r="R56" s="39">
        <v>17</v>
      </c>
      <c r="S56" s="39">
        <v>0</v>
      </c>
      <c r="T56" s="39">
        <v>6</v>
      </c>
    </row>
    <row r="57" spans="1:20" s="82" customFormat="1" ht="15.75" customHeight="1">
      <c r="A57" s="370"/>
      <c r="B57" s="371"/>
      <c r="C57" s="67">
        <v>43</v>
      </c>
      <c r="D57" s="67" t="s">
        <v>374</v>
      </c>
      <c r="E57" s="39">
        <v>2785</v>
      </c>
      <c r="F57" s="39">
        <f>남녀구분증감!H56</f>
        <v>2762</v>
      </c>
      <c r="G57" s="39">
        <f>F57-E57</f>
        <v>-23</v>
      </c>
      <c r="H57" s="39">
        <f>SUM(I57:M57)</f>
        <v>51</v>
      </c>
      <c r="I57" s="39">
        <f>'성사사목(세례)'!G56</f>
        <v>25</v>
      </c>
      <c r="J57" s="39">
        <v>14</v>
      </c>
      <c r="K57" s="39">
        <v>12</v>
      </c>
      <c r="L57" s="39">
        <v>0</v>
      </c>
      <c r="M57" s="39">
        <v>0</v>
      </c>
      <c r="N57" s="39">
        <f>SUM(O57:T57)</f>
        <v>74</v>
      </c>
      <c r="O57" s="39">
        <v>15</v>
      </c>
      <c r="P57" s="39">
        <v>0</v>
      </c>
      <c r="Q57" s="39">
        <v>43</v>
      </c>
      <c r="R57" s="39">
        <v>16</v>
      </c>
      <c r="S57" s="39">
        <v>0</v>
      </c>
      <c r="T57" s="39">
        <v>0</v>
      </c>
    </row>
    <row r="58" spans="1:20" s="82" customFormat="1" ht="15.75" customHeight="1">
      <c r="A58" s="370"/>
      <c r="B58" s="371"/>
      <c r="C58" s="366" t="s">
        <v>692</v>
      </c>
      <c r="D58" s="375"/>
      <c r="E58" s="39">
        <f>SUM(E53:E57)</f>
        <v>15493</v>
      </c>
      <c r="F58" s="39">
        <f>남녀구분증감!H57</f>
        <v>15720</v>
      </c>
      <c r="G58" s="39">
        <f>SUM(G53:G57)</f>
        <v>227</v>
      </c>
      <c r="H58" s="39">
        <f>SUM(I58:M58)</f>
        <v>607</v>
      </c>
      <c r="I58" s="39">
        <f>'성사사목(세례)'!G57</f>
        <v>209</v>
      </c>
      <c r="J58" s="39">
        <f>SUM(J53:J57)</f>
        <v>190</v>
      </c>
      <c r="K58" s="39">
        <f>SUM(K53:K57)</f>
        <v>194</v>
      </c>
      <c r="L58" s="39">
        <f>SUM(L53:L57)</f>
        <v>13</v>
      </c>
      <c r="M58" s="39">
        <f>SUM(M53:M57)</f>
        <v>1</v>
      </c>
      <c r="N58" s="39">
        <f>SUM(O58:T58)</f>
        <v>380</v>
      </c>
      <c r="O58" s="39">
        <f>SUM(O53:O57)</f>
        <v>65</v>
      </c>
      <c r="P58" s="39">
        <f>SUM(P53:P57)</f>
        <v>0</v>
      </c>
      <c r="Q58" s="39">
        <f>SUM(Q53:Q57)</f>
        <v>181</v>
      </c>
      <c r="R58" s="39">
        <f>SUM(R53:R57)</f>
        <v>124</v>
      </c>
      <c r="S58" s="39">
        <f>SUM(S53:S57)</f>
        <v>4</v>
      </c>
      <c r="T58" s="39">
        <f>SUM(T53:T57)</f>
        <v>6</v>
      </c>
    </row>
    <row r="59" spans="1:20" s="82" customFormat="1" ht="15.75" customHeight="1">
      <c r="A59" s="370"/>
      <c r="B59" s="371" t="s">
        <v>358</v>
      </c>
      <c r="C59" s="67">
        <v>44</v>
      </c>
      <c r="D59" s="43" t="s">
        <v>347</v>
      </c>
      <c r="E59" s="39">
        <v>1331</v>
      </c>
      <c r="F59" s="39">
        <f>남녀구분증감!H58</f>
        <v>1365</v>
      </c>
      <c r="G59" s="39">
        <f>F59-E59</f>
        <v>34</v>
      </c>
      <c r="H59" s="39">
        <f>SUM(I59:M59)</f>
        <v>117</v>
      </c>
      <c r="I59" s="39">
        <f>'성사사목(세례)'!G58</f>
        <v>33</v>
      </c>
      <c r="J59" s="39">
        <v>49</v>
      </c>
      <c r="K59" s="39">
        <v>29</v>
      </c>
      <c r="L59" s="39">
        <v>4</v>
      </c>
      <c r="M59" s="39">
        <v>2</v>
      </c>
      <c r="N59" s="39">
        <f>SUM(O59:T59)</f>
        <v>83</v>
      </c>
      <c r="O59" s="39">
        <v>3</v>
      </c>
      <c r="P59" s="39">
        <v>0</v>
      </c>
      <c r="Q59" s="39">
        <v>54</v>
      </c>
      <c r="R59" s="39">
        <v>26</v>
      </c>
      <c r="S59" s="39">
        <v>0</v>
      </c>
      <c r="T59" s="39">
        <v>0</v>
      </c>
    </row>
    <row r="60" spans="1:20" s="82" customFormat="1" ht="15.75" customHeight="1">
      <c r="A60" s="370"/>
      <c r="B60" s="371"/>
      <c r="C60" s="67">
        <v>45</v>
      </c>
      <c r="D60" s="67" t="s">
        <v>642</v>
      </c>
      <c r="E60" s="39">
        <v>1033</v>
      </c>
      <c r="F60" s="39">
        <f>남녀구분증감!H59</f>
        <v>1159</v>
      </c>
      <c r="G60" s="39">
        <f>F60-E60</f>
        <v>126</v>
      </c>
      <c r="H60" s="39">
        <f>SUM(I60:M60)</f>
        <v>161</v>
      </c>
      <c r="I60" s="39">
        <f>'성사사목(세례)'!G59</f>
        <v>61</v>
      </c>
      <c r="J60" s="39">
        <v>48</v>
      </c>
      <c r="K60" s="39">
        <v>51</v>
      </c>
      <c r="L60" s="39">
        <v>0</v>
      </c>
      <c r="M60" s="39">
        <v>1</v>
      </c>
      <c r="N60" s="39">
        <f>SUM(O60:T60)</f>
        <v>35</v>
      </c>
      <c r="O60" s="39">
        <v>2</v>
      </c>
      <c r="P60" s="39">
        <v>0</v>
      </c>
      <c r="Q60" s="39">
        <v>18</v>
      </c>
      <c r="R60" s="39">
        <v>15</v>
      </c>
      <c r="S60" s="39">
        <v>0</v>
      </c>
      <c r="T60" s="39">
        <v>0</v>
      </c>
    </row>
    <row r="61" spans="1:20" s="82" customFormat="1" ht="15.75" customHeight="1">
      <c r="A61" s="370"/>
      <c r="B61" s="371"/>
      <c r="C61" s="67">
        <v>46</v>
      </c>
      <c r="D61" s="67" t="s">
        <v>449</v>
      </c>
      <c r="E61" s="39">
        <v>1528</v>
      </c>
      <c r="F61" s="39">
        <f>남녀구분증감!H60</f>
        <v>1636</v>
      </c>
      <c r="G61" s="39">
        <f>F61-E61</f>
        <v>108</v>
      </c>
      <c r="H61" s="39">
        <f>SUM(I61:M61)</f>
        <v>169</v>
      </c>
      <c r="I61" s="39">
        <f>'성사사목(세례)'!G60</f>
        <v>26</v>
      </c>
      <c r="J61" s="39">
        <v>78</v>
      </c>
      <c r="K61" s="39">
        <v>61</v>
      </c>
      <c r="L61" s="39">
        <v>4</v>
      </c>
      <c r="M61" s="39">
        <v>0</v>
      </c>
      <c r="N61" s="39">
        <f>SUM(O61:T61)</f>
        <v>61</v>
      </c>
      <c r="O61" s="39">
        <v>10</v>
      </c>
      <c r="P61" s="39">
        <v>0</v>
      </c>
      <c r="Q61" s="39">
        <v>32</v>
      </c>
      <c r="R61" s="39">
        <v>16</v>
      </c>
      <c r="S61" s="39">
        <v>3</v>
      </c>
      <c r="T61" s="39">
        <v>0</v>
      </c>
    </row>
    <row r="62" spans="1:20" s="82" customFormat="1" ht="15.75" customHeight="1">
      <c r="A62" s="370"/>
      <c r="B62" s="371"/>
      <c r="C62" s="67">
        <v>47</v>
      </c>
      <c r="D62" s="67" t="s">
        <v>370</v>
      </c>
      <c r="E62" s="39">
        <v>2809</v>
      </c>
      <c r="F62" s="39">
        <f>남녀구분증감!H61</f>
        <v>2813</v>
      </c>
      <c r="G62" s="39">
        <f>F62-E62</f>
        <v>4</v>
      </c>
      <c r="H62" s="39">
        <f>SUM(I62:M62)</f>
        <v>79</v>
      </c>
      <c r="I62" s="39">
        <f>'성사사목(세례)'!G61</f>
        <v>22</v>
      </c>
      <c r="J62" s="39">
        <v>12</v>
      </c>
      <c r="K62" s="39">
        <v>43</v>
      </c>
      <c r="L62" s="39">
        <v>2</v>
      </c>
      <c r="M62" s="39">
        <v>0</v>
      </c>
      <c r="N62" s="39">
        <f>SUM(O62:T62)</f>
        <v>75</v>
      </c>
      <c r="O62" s="39">
        <v>15</v>
      </c>
      <c r="P62" s="39">
        <v>0</v>
      </c>
      <c r="Q62" s="39">
        <v>40</v>
      </c>
      <c r="R62" s="39">
        <v>20</v>
      </c>
      <c r="S62" s="39">
        <v>0</v>
      </c>
      <c r="T62" s="39">
        <v>0</v>
      </c>
    </row>
    <row r="63" spans="1:20" s="82" customFormat="1" ht="15.75" customHeight="1">
      <c r="A63" s="370"/>
      <c r="B63" s="371"/>
      <c r="C63" s="67">
        <v>48</v>
      </c>
      <c r="D63" s="67" t="s">
        <v>390</v>
      </c>
      <c r="E63" s="39">
        <v>593</v>
      </c>
      <c r="F63" s="39">
        <f>남녀구분증감!H62</f>
        <v>611</v>
      </c>
      <c r="G63" s="39">
        <f>F63-E63</f>
        <v>18</v>
      </c>
      <c r="H63" s="39">
        <f>SUM(I63:M63)</f>
        <v>46</v>
      </c>
      <c r="I63" s="39">
        <f>'성사사목(세례)'!G62</f>
        <v>8</v>
      </c>
      <c r="J63" s="39">
        <v>24</v>
      </c>
      <c r="K63" s="39">
        <v>14</v>
      </c>
      <c r="L63" s="39">
        <v>0</v>
      </c>
      <c r="M63" s="39">
        <v>0</v>
      </c>
      <c r="N63" s="39">
        <f>SUM(O63:T63)</f>
        <v>28</v>
      </c>
      <c r="O63" s="39">
        <v>7</v>
      </c>
      <c r="P63" s="39">
        <v>0</v>
      </c>
      <c r="Q63" s="39">
        <v>9</v>
      </c>
      <c r="R63" s="39">
        <v>7</v>
      </c>
      <c r="S63" s="39">
        <v>5</v>
      </c>
      <c r="T63" s="39">
        <v>0</v>
      </c>
    </row>
    <row r="64" spans="1:20" s="82" customFormat="1" ht="15.75" customHeight="1">
      <c r="A64" s="370"/>
      <c r="B64" s="371"/>
      <c r="C64" s="67">
        <v>49</v>
      </c>
      <c r="D64" s="67" t="s">
        <v>397</v>
      </c>
      <c r="E64" s="39">
        <v>3796</v>
      </c>
      <c r="F64" s="39">
        <f>남녀구분증감!H63</f>
        <v>3854</v>
      </c>
      <c r="G64" s="39">
        <f>F64-E64</f>
        <v>58</v>
      </c>
      <c r="H64" s="39">
        <f>SUM(I64:M64)</f>
        <v>146</v>
      </c>
      <c r="I64" s="39">
        <f>'성사사목(세례)'!G63</f>
        <v>49</v>
      </c>
      <c r="J64" s="39">
        <v>50</v>
      </c>
      <c r="K64" s="39">
        <v>26</v>
      </c>
      <c r="L64" s="39">
        <v>6</v>
      </c>
      <c r="M64" s="39">
        <v>15</v>
      </c>
      <c r="N64" s="39">
        <f>SUM(O64:T64)</f>
        <v>88</v>
      </c>
      <c r="O64" s="39">
        <v>7</v>
      </c>
      <c r="P64" s="39">
        <v>0</v>
      </c>
      <c r="Q64" s="39">
        <v>57</v>
      </c>
      <c r="R64" s="39">
        <v>24</v>
      </c>
      <c r="S64" s="39">
        <v>0</v>
      </c>
      <c r="T64" s="39">
        <v>0</v>
      </c>
    </row>
    <row r="65" spans="1:20" s="82" customFormat="1" ht="15.75" customHeight="1">
      <c r="A65" s="370"/>
      <c r="B65" s="371"/>
      <c r="C65" s="366" t="s">
        <v>692</v>
      </c>
      <c r="D65" s="367"/>
      <c r="E65" s="39">
        <f>SUM(E59:E64)</f>
        <v>11090</v>
      </c>
      <c r="F65" s="39">
        <f>남녀구분증감!H64</f>
        <v>11438</v>
      </c>
      <c r="G65" s="39">
        <f>SUM(G59:G64)</f>
        <v>348</v>
      </c>
      <c r="H65" s="39">
        <f>SUM(I65:M65)</f>
        <v>718</v>
      </c>
      <c r="I65" s="39">
        <f>'성사사목(세례)'!G64</f>
        <v>199</v>
      </c>
      <c r="J65" s="39">
        <f>SUM(J59:J64)</f>
        <v>261</v>
      </c>
      <c r="K65" s="39">
        <f>SUM(K59:K64)</f>
        <v>224</v>
      </c>
      <c r="L65" s="39">
        <f>SUM(L59:L64)</f>
        <v>16</v>
      </c>
      <c r="M65" s="39">
        <f>SUM(M59:M64)</f>
        <v>18</v>
      </c>
      <c r="N65" s="39">
        <f>SUM(O65:T65)</f>
        <v>370</v>
      </c>
      <c r="O65" s="39">
        <f>SUM(O59:O64)</f>
        <v>44</v>
      </c>
      <c r="P65" s="39">
        <f>SUM(P59:P64)</f>
        <v>0</v>
      </c>
      <c r="Q65" s="39">
        <f>SUM(Q59:Q64)</f>
        <v>210</v>
      </c>
      <c r="R65" s="39">
        <f>SUM(R59:R64)</f>
        <v>108</v>
      </c>
      <c r="S65" s="39">
        <f>SUM(S59:S64)</f>
        <v>8</v>
      </c>
      <c r="T65" s="39">
        <f>SUM(T59:T64)</f>
        <v>0</v>
      </c>
    </row>
    <row r="66" spans="1:20" s="82" customFormat="1" ht="15.75" customHeight="1">
      <c r="A66" s="370"/>
      <c r="B66" s="371" t="s">
        <v>341</v>
      </c>
      <c r="C66" s="67">
        <v>50</v>
      </c>
      <c r="D66" s="67" t="s">
        <v>467</v>
      </c>
      <c r="E66" s="39">
        <v>3522</v>
      </c>
      <c r="F66" s="39">
        <f>남녀구분증감!H65</f>
        <v>3608</v>
      </c>
      <c r="G66" s="39">
        <f>F66-E66</f>
        <v>86</v>
      </c>
      <c r="H66" s="39">
        <f>SUM(I66:M66)</f>
        <v>154</v>
      </c>
      <c r="I66" s="39">
        <f>'성사사목(세례)'!G65</f>
        <v>47</v>
      </c>
      <c r="J66" s="39">
        <v>12</v>
      </c>
      <c r="K66" s="39">
        <v>92</v>
      </c>
      <c r="L66" s="39">
        <v>3</v>
      </c>
      <c r="M66" s="39">
        <v>0</v>
      </c>
      <c r="N66" s="39">
        <f>SUM(O66:T66)</f>
        <v>68</v>
      </c>
      <c r="O66" s="39">
        <v>20</v>
      </c>
      <c r="P66" s="39">
        <v>0</v>
      </c>
      <c r="Q66" s="39">
        <v>9</v>
      </c>
      <c r="R66" s="39">
        <v>38</v>
      </c>
      <c r="S66" s="39">
        <v>1</v>
      </c>
      <c r="T66" s="39">
        <v>0</v>
      </c>
    </row>
    <row r="67" spans="1:20" s="82" customFormat="1" ht="15.75" customHeight="1">
      <c r="A67" s="370"/>
      <c r="B67" s="371"/>
      <c r="C67" s="67">
        <v>51</v>
      </c>
      <c r="D67" s="67" t="s">
        <v>509</v>
      </c>
      <c r="E67" s="39">
        <v>1568</v>
      </c>
      <c r="F67" s="39">
        <f>남녀구분증감!H66</f>
        <v>1659</v>
      </c>
      <c r="G67" s="39">
        <f>F67-E67</f>
        <v>91</v>
      </c>
      <c r="H67" s="39">
        <f>SUM(I67:M67)</f>
        <v>123</v>
      </c>
      <c r="I67" s="39">
        <f>'성사사목(세례)'!G66</f>
        <v>35</v>
      </c>
      <c r="J67" s="39">
        <v>25</v>
      </c>
      <c r="K67" s="39">
        <v>62</v>
      </c>
      <c r="L67" s="39">
        <v>0</v>
      </c>
      <c r="M67" s="39">
        <v>1</v>
      </c>
      <c r="N67" s="39">
        <f>SUM(O67:T67)</f>
        <v>32</v>
      </c>
      <c r="O67" s="39">
        <v>12</v>
      </c>
      <c r="P67" s="39">
        <v>0</v>
      </c>
      <c r="Q67" s="39">
        <v>10</v>
      </c>
      <c r="R67" s="39">
        <v>10</v>
      </c>
      <c r="S67" s="39">
        <v>0</v>
      </c>
      <c r="T67" s="39">
        <v>0</v>
      </c>
    </row>
    <row r="68" spans="1:20" s="82" customFormat="1" ht="15.75" customHeight="1">
      <c r="A68" s="370"/>
      <c r="B68" s="371"/>
      <c r="C68" s="67">
        <v>52</v>
      </c>
      <c r="D68" s="67" t="s">
        <v>484</v>
      </c>
      <c r="E68" s="39">
        <v>495</v>
      </c>
      <c r="F68" s="39">
        <f>남녀구분증감!H67</f>
        <v>511</v>
      </c>
      <c r="G68" s="39">
        <f>F68-E68</f>
        <v>16</v>
      </c>
      <c r="H68" s="39">
        <f>SUM(I68:M68)</f>
        <v>25</v>
      </c>
      <c r="I68" s="39">
        <f>'성사사목(세례)'!G67</f>
        <v>2</v>
      </c>
      <c r="J68" s="39">
        <v>3</v>
      </c>
      <c r="K68" s="39">
        <v>19</v>
      </c>
      <c r="L68" s="39">
        <v>1</v>
      </c>
      <c r="M68" s="39">
        <v>0</v>
      </c>
      <c r="N68" s="39">
        <f>SUM(O68:T68)</f>
        <v>9</v>
      </c>
      <c r="O68" s="39">
        <v>0</v>
      </c>
      <c r="P68" s="39">
        <v>0</v>
      </c>
      <c r="Q68" s="39">
        <v>4</v>
      </c>
      <c r="R68" s="39">
        <v>5</v>
      </c>
      <c r="S68" s="39">
        <v>0</v>
      </c>
      <c r="T68" s="39">
        <v>0</v>
      </c>
    </row>
    <row r="69" spans="1:20" s="82" customFormat="1" ht="15.75" customHeight="1">
      <c r="A69" s="370"/>
      <c r="B69" s="371"/>
      <c r="C69" s="67">
        <v>53</v>
      </c>
      <c r="D69" s="67" t="s">
        <v>474</v>
      </c>
      <c r="E69" s="39">
        <v>2469</v>
      </c>
      <c r="F69" s="39">
        <f>남녀구분증감!H68</f>
        <v>2494</v>
      </c>
      <c r="G69" s="39">
        <f>F69-E69</f>
        <v>25</v>
      </c>
      <c r="H69" s="39">
        <f>SUM(I69:M69)</f>
        <v>72</v>
      </c>
      <c r="I69" s="39">
        <f>'성사사목(세례)'!G68</f>
        <v>19</v>
      </c>
      <c r="J69" s="39">
        <v>18</v>
      </c>
      <c r="K69" s="39">
        <v>30</v>
      </c>
      <c r="L69" s="39">
        <v>1</v>
      </c>
      <c r="M69" s="39">
        <v>4</v>
      </c>
      <c r="N69" s="39">
        <f>SUM(O69:T69)</f>
        <v>47</v>
      </c>
      <c r="O69" s="39">
        <v>13</v>
      </c>
      <c r="P69" s="39">
        <v>0</v>
      </c>
      <c r="Q69" s="39">
        <v>14</v>
      </c>
      <c r="R69" s="39">
        <v>17</v>
      </c>
      <c r="S69" s="39">
        <v>3</v>
      </c>
      <c r="T69" s="39">
        <v>0</v>
      </c>
    </row>
    <row r="70" spans="1:20" s="82" customFormat="1" ht="15.75" customHeight="1">
      <c r="A70" s="370"/>
      <c r="B70" s="371"/>
      <c r="C70" s="67">
        <v>54</v>
      </c>
      <c r="D70" s="67" t="s">
        <v>439</v>
      </c>
      <c r="E70" s="39">
        <v>1867</v>
      </c>
      <c r="F70" s="39">
        <f>남녀구분증감!H69</f>
        <v>1855</v>
      </c>
      <c r="G70" s="39">
        <f>F70-E70</f>
        <v>-12</v>
      </c>
      <c r="H70" s="39">
        <f>SUM(I70:M70)</f>
        <v>37</v>
      </c>
      <c r="I70" s="39">
        <f>'성사사목(세례)'!G69</f>
        <v>12</v>
      </c>
      <c r="J70" s="39">
        <v>6</v>
      </c>
      <c r="K70" s="39">
        <v>18</v>
      </c>
      <c r="L70" s="39">
        <v>1</v>
      </c>
      <c r="M70" s="39">
        <v>0</v>
      </c>
      <c r="N70" s="39">
        <f>SUM(O70:T70)</f>
        <v>49</v>
      </c>
      <c r="O70" s="39">
        <v>6</v>
      </c>
      <c r="P70" s="39">
        <v>0</v>
      </c>
      <c r="Q70" s="39">
        <v>18</v>
      </c>
      <c r="R70" s="39">
        <v>25</v>
      </c>
      <c r="S70" s="39">
        <v>0</v>
      </c>
      <c r="T70" s="39">
        <v>0</v>
      </c>
    </row>
    <row r="71" spans="1:20" s="82" customFormat="1" ht="15.75" customHeight="1">
      <c r="A71" s="370"/>
      <c r="B71" s="371"/>
      <c r="C71" s="67">
        <v>55</v>
      </c>
      <c r="D71" s="67" t="s">
        <v>395</v>
      </c>
      <c r="E71" s="39">
        <v>297</v>
      </c>
      <c r="F71" s="39">
        <f>남녀구분증감!H70</f>
        <v>307</v>
      </c>
      <c r="G71" s="39">
        <f>F71-E71</f>
        <v>10</v>
      </c>
      <c r="H71" s="39">
        <f>SUM(I71:M71)</f>
        <v>22</v>
      </c>
      <c r="I71" s="39">
        <f>'성사사목(세례)'!G70</f>
        <v>7</v>
      </c>
      <c r="J71" s="39">
        <v>0</v>
      </c>
      <c r="K71" s="39">
        <v>13</v>
      </c>
      <c r="L71" s="39">
        <v>2</v>
      </c>
      <c r="M71" s="39">
        <v>0</v>
      </c>
      <c r="N71" s="39">
        <f>SUM(O71:T71)</f>
        <v>12</v>
      </c>
      <c r="O71" s="39">
        <v>9</v>
      </c>
      <c r="P71" s="39">
        <v>0</v>
      </c>
      <c r="Q71" s="39">
        <v>3</v>
      </c>
      <c r="R71" s="39">
        <v>0</v>
      </c>
      <c r="S71" s="39">
        <v>0</v>
      </c>
      <c r="T71" s="39">
        <v>0</v>
      </c>
    </row>
    <row r="72" spans="1:20" s="82" customFormat="1" ht="15.75" customHeight="1">
      <c r="A72" s="370"/>
      <c r="B72" s="371"/>
      <c r="C72" s="366" t="s">
        <v>692</v>
      </c>
      <c r="D72" s="367"/>
      <c r="E72" s="39">
        <f>SUM(E66:E71)</f>
        <v>10218</v>
      </c>
      <c r="F72" s="39">
        <f>남녀구분증감!H71</f>
        <v>10434</v>
      </c>
      <c r="G72" s="39">
        <f>SUM(G66:G71)</f>
        <v>216</v>
      </c>
      <c r="H72" s="39">
        <f>SUM(I72:M72)</f>
        <v>433</v>
      </c>
      <c r="I72" s="39">
        <f>'성사사목(세례)'!G71</f>
        <v>122</v>
      </c>
      <c r="J72" s="39">
        <f>SUM(J66:J71)</f>
        <v>64</v>
      </c>
      <c r="K72" s="39">
        <f>SUM(K66:K71)</f>
        <v>234</v>
      </c>
      <c r="L72" s="39">
        <f>SUM(L66:L71)</f>
        <v>8</v>
      </c>
      <c r="M72" s="39">
        <f>SUM(M66:M71)</f>
        <v>5</v>
      </c>
      <c r="N72" s="39">
        <f>SUM(O72:T72)</f>
        <v>217</v>
      </c>
      <c r="O72" s="39">
        <f>SUM(O66:O71)</f>
        <v>60</v>
      </c>
      <c r="P72" s="39">
        <f>SUM(P66:P71)</f>
        <v>0</v>
      </c>
      <c r="Q72" s="39">
        <f>SUM(Q66:Q71)</f>
        <v>58</v>
      </c>
      <c r="R72" s="39">
        <f>SUM(R66:R71)</f>
        <v>95</v>
      </c>
      <c r="S72" s="39">
        <f>SUM(S66:S71)</f>
        <v>4</v>
      </c>
      <c r="T72" s="39">
        <f>SUM(T66:T71)</f>
        <v>0</v>
      </c>
    </row>
    <row r="73" spans="1:20" s="82" customFormat="1" ht="15.75" customHeight="1">
      <c r="A73" s="370"/>
      <c r="B73" s="371" t="s">
        <v>396</v>
      </c>
      <c r="C73" s="67">
        <v>56</v>
      </c>
      <c r="D73" s="67" t="s">
        <v>475</v>
      </c>
      <c r="E73" s="39">
        <v>1586</v>
      </c>
      <c r="F73" s="39">
        <f>남녀구분증감!H72</f>
        <v>1642</v>
      </c>
      <c r="G73" s="39">
        <f>F73-E73</f>
        <v>56</v>
      </c>
      <c r="H73" s="39">
        <f>SUM(I73:M73)</f>
        <v>94</v>
      </c>
      <c r="I73" s="39">
        <f>'성사사목(세례)'!G72</f>
        <v>26</v>
      </c>
      <c r="J73" s="39">
        <v>8</v>
      </c>
      <c r="K73" s="39">
        <v>51</v>
      </c>
      <c r="L73" s="39">
        <v>5</v>
      </c>
      <c r="M73" s="39">
        <v>4</v>
      </c>
      <c r="N73" s="39">
        <f>SUM(O73:T73)</f>
        <v>38</v>
      </c>
      <c r="O73" s="39">
        <v>6</v>
      </c>
      <c r="P73" s="39">
        <v>0</v>
      </c>
      <c r="Q73" s="39">
        <v>1</v>
      </c>
      <c r="R73" s="39">
        <v>19</v>
      </c>
      <c r="S73" s="39">
        <v>12</v>
      </c>
      <c r="T73" s="39">
        <v>0</v>
      </c>
    </row>
    <row r="74" spans="1:20" s="82" customFormat="1" ht="15.75" customHeight="1">
      <c r="A74" s="370"/>
      <c r="B74" s="371"/>
      <c r="C74" s="67">
        <v>57</v>
      </c>
      <c r="D74" s="67" t="s">
        <v>522</v>
      </c>
      <c r="E74" s="39">
        <v>2220</v>
      </c>
      <c r="F74" s="39">
        <f>남녀구분증감!H73</f>
        <v>2264</v>
      </c>
      <c r="G74" s="39">
        <f>F74-E74</f>
        <v>44</v>
      </c>
      <c r="H74" s="39">
        <f>SUM(I74:M74)</f>
        <v>141</v>
      </c>
      <c r="I74" s="39">
        <f>'성사사목(세례)'!G73</f>
        <v>33</v>
      </c>
      <c r="J74" s="39">
        <v>38</v>
      </c>
      <c r="K74" s="39">
        <v>55</v>
      </c>
      <c r="L74" s="39">
        <v>15</v>
      </c>
      <c r="M74" s="39">
        <v>0</v>
      </c>
      <c r="N74" s="39">
        <f>SUM(O74:T74)</f>
        <v>97</v>
      </c>
      <c r="O74" s="39">
        <v>11</v>
      </c>
      <c r="P74" s="39">
        <v>0</v>
      </c>
      <c r="Q74" s="39">
        <v>44</v>
      </c>
      <c r="R74" s="39">
        <v>41</v>
      </c>
      <c r="S74" s="39">
        <v>1</v>
      </c>
      <c r="T74" s="39">
        <v>0</v>
      </c>
    </row>
    <row r="75" spans="1:20" s="82" customFormat="1" ht="15.75" customHeight="1">
      <c r="A75" s="370"/>
      <c r="B75" s="371"/>
      <c r="C75" s="67">
        <v>58</v>
      </c>
      <c r="D75" s="67" t="s">
        <v>380</v>
      </c>
      <c r="E75" s="39">
        <v>2358</v>
      </c>
      <c r="F75" s="39">
        <f>남녀구분증감!H74</f>
        <v>2390</v>
      </c>
      <c r="G75" s="39">
        <f>F75-E75</f>
        <v>32</v>
      </c>
      <c r="H75" s="39">
        <f>SUM(I75:M75)</f>
        <v>83</v>
      </c>
      <c r="I75" s="39">
        <f>'성사사목(세례)'!G74</f>
        <v>27</v>
      </c>
      <c r="J75" s="39">
        <v>19</v>
      </c>
      <c r="K75" s="39">
        <v>34</v>
      </c>
      <c r="L75" s="39">
        <v>3</v>
      </c>
      <c r="M75" s="39">
        <v>0</v>
      </c>
      <c r="N75" s="39">
        <f>SUM(O75:T75)</f>
        <v>51</v>
      </c>
      <c r="O75" s="39">
        <v>12</v>
      </c>
      <c r="P75" s="39">
        <v>0</v>
      </c>
      <c r="Q75" s="39">
        <v>18</v>
      </c>
      <c r="R75" s="39">
        <v>21</v>
      </c>
      <c r="S75" s="39">
        <v>0</v>
      </c>
      <c r="T75" s="39">
        <v>0</v>
      </c>
    </row>
    <row r="76" spans="1:20" s="82" customFormat="1" ht="15.75" customHeight="1">
      <c r="A76" s="370"/>
      <c r="B76" s="371"/>
      <c r="C76" s="67">
        <v>59</v>
      </c>
      <c r="D76" s="67" t="s">
        <v>647</v>
      </c>
      <c r="E76" s="39">
        <v>504</v>
      </c>
      <c r="F76" s="39">
        <f>남녀구분증감!H75</f>
        <v>503</v>
      </c>
      <c r="G76" s="39">
        <f>F76-E76</f>
        <v>-1</v>
      </c>
      <c r="H76" s="39">
        <f>SUM(I76:M76)</f>
        <v>12</v>
      </c>
      <c r="I76" s="39">
        <f>'성사사목(세례)'!G75</f>
        <v>5</v>
      </c>
      <c r="J76" s="39">
        <v>4</v>
      </c>
      <c r="K76" s="39">
        <v>3</v>
      </c>
      <c r="L76" s="39">
        <v>0</v>
      </c>
      <c r="M76" s="39">
        <v>0</v>
      </c>
      <c r="N76" s="39">
        <f>SUM(O76:T76)</f>
        <v>13</v>
      </c>
      <c r="O76" s="39">
        <v>5</v>
      </c>
      <c r="P76" s="39">
        <v>0</v>
      </c>
      <c r="Q76" s="39">
        <v>4</v>
      </c>
      <c r="R76" s="39">
        <v>3</v>
      </c>
      <c r="S76" s="39">
        <v>0</v>
      </c>
      <c r="T76" s="39">
        <v>1</v>
      </c>
    </row>
    <row r="77" spans="1:20" s="82" customFormat="1" ht="15.75" customHeight="1">
      <c r="A77" s="370"/>
      <c r="B77" s="371"/>
      <c r="C77" s="67">
        <v>60</v>
      </c>
      <c r="D77" s="67" t="s">
        <v>497</v>
      </c>
      <c r="E77" s="39">
        <v>1122</v>
      </c>
      <c r="F77" s="39">
        <f>남녀구분증감!H76</f>
        <v>1137</v>
      </c>
      <c r="G77" s="39">
        <f>F77-E77</f>
        <v>15</v>
      </c>
      <c r="H77" s="39">
        <f>SUM(I77:M77)</f>
        <v>38</v>
      </c>
      <c r="I77" s="39">
        <f>'성사사목(세례)'!G76</f>
        <v>10</v>
      </c>
      <c r="J77" s="39">
        <v>10</v>
      </c>
      <c r="K77" s="39">
        <v>17</v>
      </c>
      <c r="L77" s="39">
        <v>1</v>
      </c>
      <c r="M77" s="39">
        <v>0</v>
      </c>
      <c r="N77" s="39">
        <f>SUM(O77:T77)</f>
        <v>23</v>
      </c>
      <c r="O77" s="39">
        <v>15</v>
      </c>
      <c r="P77" s="39">
        <v>0</v>
      </c>
      <c r="Q77" s="39">
        <v>1</v>
      </c>
      <c r="R77" s="39">
        <v>6</v>
      </c>
      <c r="S77" s="39">
        <v>1</v>
      </c>
      <c r="T77" s="39">
        <v>0</v>
      </c>
    </row>
    <row r="78" spans="1:20" ht="15.75" customHeight="1">
      <c r="A78" s="370"/>
      <c r="B78" s="371"/>
      <c r="C78" s="67">
        <v>61</v>
      </c>
      <c r="D78" s="67" t="s">
        <v>725</v>
      </c>
      <c r="E78" s="39">
        <v>1382</v>
      </c>
      <c r="F78" s="39">
        <f>남녀구분증감!H77</f>
        <v>1412</v>
      </c>
      <c r="G78" s="39">
        <f>F78-E78</f>
        <v>30</v>
      </c>
      <c r="H78" s="39">
        <f>SUM(I78:M78)</f>
        <v>64</v>
      </c>
      <c r="I78" s="39">
        <f>'성사사목(세례)'!G77</f>
        <v>24</v>
      </c>
      <c r="J78" s="39">
        <v>7</v>
      </c>
      <c r="K78" s="39">
        <v>32</v>
      </c>
      <c r="L78" s="39">
        <v>1</v>
      </c>
      <c r="M78" s="39">
        <v>0</v>
      </c>
      <c r="N78" s="39">
        <f>SUM(O78:T78)</f>
        <v>34</v>
      </c>
      <c r="O78" s="39">
        <v>7</v>
      </c>
      <c r="P78" s="39">
        <v>0</v>
      </c>
      <c r="Q78" s="39">
        <v>10</v>
      </c>
      <c r="R78" s="39">
        <v>17</v>
      </c>
      <c r="S78" s="39">
        <v>0</v>
      </c>
      <c r="T78" s="39">
        <v>0</v>
      </c>
    </row>
    <row r="79" spans="1:20" ht="15.75" customHeight="1">
      <c r="A79" s="370"/>
      <c r="B79" s="371"/>
      <c r="C79" s="366" t="s">
        <v>692</v>
      </c>
      <c r="D79" s="367"/>
      <c r="E79" s="39">
        <f>SUM(E73:E78)</f>
        <v>9172</v>
      </c>
      <c r="F79" s="39">
        <f>남녀구분증감!H78</f>
        <v>9348</v>
      </c>
      <c r="G79" s="39">
        <f>SUM(G73:G78)</f>
        <v>176</v>
      </c>
      <c r="H79" s="39">
        <f>SUM(I79:M79)</f>
        <v>432</v>
      </c>
      <c r="I79" s="39">
        <f>'성사사목(세례)'!G78</f>
        <v>125</v>
      </c>
      <c r="J79" s="39">
        <f>SUM(J73:J78)</f>
        <v>86</v>
      </c>
      <c r="K79" s="39">
        <f>SUM(K73:K78)</f>
        <v>192</v>
      </c>
      <c r="L79" s="39">
        <f>SUM(L73:L78)</f>
        <v>25</v>
      </c>
      <c r="M79" s="39">
        <f>SUM(M73:M78)</f>
        <v>4</v>
      </c>
      <c r="N79" s="39">
        <f>SUM(O79:T79)</f>
        <v>256</v>
      </c>
      <c r="O79" s="39">
        <f>SUM(O73:O78)</f>
        <v>56</v>
      </c>
      <c r="P79" s="39">
        <f>SUM(P73:P78)</f>
        <v>0</v>
      </c>
      <c r="Q79" s="39">
        <f>SUM(Q73:Q78)</f>
        <v>78</v>
      </c>
      <c r="R79" s="39">
        <f>SUM(R73:R78)</f>
        <v>107</v>
      </c>
      <c r="S79" s="39">
        <f>SUM(S73:S78)</f>
        <v>14</v>
      </c>
      <c r="T79" s="39">
        <f>SUM(T73:T78)</f>
        <v>1</v>
      </c>
    </row>
    <row r="80" spans="1:20" ht="15.75" customHeight="1">
      <c r="A80" s="370"/>
      <c r="B80" s="368" t="s">
        <v>486</v>
      </c>
      <c r="C80" s="368"/>
      <c r="D80" s="369"/>
      <c r="E80" s="39">
        <f>E79+E72+E65+E58</f>
        <v>45973</v>
      </c>
      <c r="F80" s="39">
        <f>남녀구분증감!H79</f>
        <v>46940</v>
      </c>
      <c r="G80" s="39">
        <f>G79+G72+G65+G58</f>
        <v>967</v>
      </c>
      <c r="H80" s="39">
        <f>SUM(I80:M80)</f>
        <v>2190</v>
      </c>
      <c r="I80" s="39">
        <f>'성사사목(세례)'!G79</f>
        <v>655</v>
      </c>
      <c r="J80" s="39">
        <f>J79+J72+J65+J58</f>
        <v>601</v>
      </c>
      <c r="K80" s="39">
        <f>K79+K72+K65+K58</f>
        <v>844</v>
      </c>
      <c r="L80" s="39">
        <f>L79+L72+L65+L58</f>
        <v>62</v>
      </c>
      <c r="M80" s="39">
        <f>M79+M72+M65+M58</f>
        <v>28</v>
      </c>
      <c r="N80" s="39">
        <f>SUM(O80:T80)</f>
        <v>1223</v>
      </c>
      <c r="O80" s="39">
        <f>O79+O72+O65+O58</f>
        <v>225</v>
      </c>
      <c r="P80" s="39">
        <f>P79+P72+P65+P58</f>
        <v>0</v>
      </c>
      <c r="Q80" s="39">
        <f>Q79+Q72+Q65+Q58</f>
        <v>527</v>
      </c>
      <c r="R80" s="39">
        <f>R79+R72+R65+R58</f>
        <v>434</v>
      </c>
      <c r="S80" s="39">
        <f>S79+S72+S65+S58</f>
        <v>30</v>
      </c>
      <c r="T80" s="39">
        <f>T79+T72+T65+T58</f>
        <v>7</v>
      </c>
    </row>
    <row r="81" spans="1:20" ht="15.75" customHeight="1">
      <c r="A81" s="370" t="s">
        <v>757</v>
      </c>
      <c r="B81" s="371" t="s">
        <v>381</v>
      </c>
      <c r="C81" s="67">
        <v>62</v>
      </c>
      <c r="D81" s="67" t="s">
        <v>470</v>
      </c>
      <c r="E81" s="39">
        <v>2673</v>
      </c>
      <c r="F81" s="39">
        <f>남녀구분증감!H80</f>
        <v>2667</v>
      </c>
      <c r="G81" s="39">
        <f>F81-E81</f>
        <v>-6</v>
      </c>
      <c r="H81" s="39">
        <f>SUM(I81:M81)</f>
        <v>72</v>
      </c>
      <c r="I81" s="39">
        <f>'성사사목(세례)'!G80</f>
        <v>29</v>
      </c>
      <c r="J81" s="39">
        <v>12</v>
      </c>
      <c r="K81" s="39">
        <v>26</v>
      </c>
      <c r="L81" s="39">
        <v>5</v>
      </c>
      <c r="M81" s="39">
        <v>0</v>
      </c>
      <c r="N81" s="39">
        <f>SUM(O81:T81)</f>
        <v>78</v>
      </c>
      <c r="O81" s="39">
        <v>22</v>
      </c>
      <c r="P81" s="39">
        <v>0</v>
      </c>
      <c r="Q81" s="39">
        <v>36</v>
      </c>
      <c r="R81" s="39">
        <v>13</v>
      </c>
      <c r="S81" s="39">
        <v>6</v>
      </c>
      <c r="T81" s="39">
        <v>1</v>
      </c>
    </row>
    <row r="82" spans="1:20" ht="15.75" customHeight="1">
      <c r="A82" s="370"/>
      <c r="B82" s="371"/>
      <c r="C82" s="67">
        <v>63</v>
      </c>
      <c r="D82" s="67" t="s">
        <v>521</v>
      </c>
      <c r="E82" s="39">
        <v>2338</v>
      </c>
      <c r="F82" s="39">
        <f>남녀구분증감!H81</f>
        <v>2367</v>
      </c>
      <c r="G82" s="39">
        <f>F82-E82</f>
        <v>29</v>
      </c>
      <c r="H82" s="39">
        <f>SUM(I82:M82)</f>
        <v>75</v>
      </c>
      <c r="I82" s="39">
        <f>'성사사목(세례)'!G81</f>
        <v>23</v>
      </c>
      <c r="J82" s="39">
        <v>11</v>
      </c>
      <c r="K82" s="39">
        <v>38</v>
      </c>
      <c r="L82" s="39">
        <v>3</v>
      </c>
      <c r="M82" s="39">
        <v>0</v>
      </c>
      <c r="N82" s="39">
        <f>SUM(O82:T82)</f>
        <v>46</v>
      </c>
      <c r="O82" s="39">
        <v>12</v>
      </c>
      <c r="P82" s="39">
        <v>0</v>
      </c>
      <c r="Q82" s="39">
        <v>23</v>
      </c>
      <c r="R82" s="39">
        <v>11</v>
      </c>
      <c r="S82" s="39">
        <v>0</v>
      </c>
      <c r="T82" s="39">
        <v>0</v>
      </c>
    </row>
    <row r="83" spans="1:20" ht="15.75" customHeight="1">
      <c r="A83" s="370"/>
      <c r="B83" s="371"/>
      <c r="C83" s="67">
        <v>64</v>
      </c>
      <c r="D83" s="67" t="s">
        <v>403</v>
      </c>
      <c r="E83" s="39">
        <v>2119</v>
      </c>
      <c r="F83" s="39">
        <f>남녀구분증감!H82</f>
        <v>2195</v>
      </c>
      <c r="G83" s="39">
        <f>F83-E83</f>
        <v>76</v>
      </c>
      <c r="H83" s="39">
        <f>SUM(I83:M83)</f>
        <v>142</v>
      </c>
      <c r="I83" s="39">
        <f>'성사사목(세례)'!G82</f>
        <v>51</v>
      </c>
      <c r="J83" s="39">
        <v>41</v>
      </c>
      <c r="K83" s="39">
        <v>48</v>
      </c>
      <c r="L83" s="39">
        <v>2</v>
      </c>
      <c r="M83" s="39">
        <v>0</v>
      </c>
      <c r="N83" s="39">
        <f>SUM(O83:T83)</f>
        <v>66</v>
      </c>
      <c r="O83" s="39">
        <v>8</v>
      </c>
      <c r="P83" s="39">
        <v>0</v>
      </c>
      <c r="Q83" s="39">
        <v>21</v>
      </c>
      <c r="R83" s="39">
        <v>37</v>
      </c>
      <c r="S83" s="39">
        <v>0</v>
      </c>
      <c r="T83" s="39">
        <v>0</v>
      </c>
    </row>
    <row r="84" spans="1:20" ht="15.75" customHeight="1">
      <c r="A84" s="370"/>
      <c r="B84" s="371"/>
      <c r="C84" s="67">
        <v>65</v>
      </c>
      <c r="D84" s="67" t="s">
        <v>318</v>
      </c>
      <c r="E84" s="39">
        <v>2824</v>
      </c>
      <c r="F84" s="39">
        <f>남녀구분증감!H83</f>
        <v>2852</v>
      </c>
      <c r="G84" s="39">
        <f>F84-E84</f>
        <v>28</v>
      </c>
      <c r="H84" s="39">
        <f>SUM(I84:M84)</f>
        <v>87</v>
      </c>
      <c r="I84" s="39">
        <f>'성사사목(세례)'!G83</f>
        <v>37</v>
      </c>
      <c r="J84" s="39">
        <v>18</v>
      </c>
      <c r="K84" s="39">
        <v>28</v>
      </c>
      <c r="L84" s="39">
        <v>4</v>
      </c>
      <c r="M84" s="39">
        <v>0</v>
      </c>
      <c r="N84" s="39">
        <f>SUM(O84:T84)</f>
        <v>59</v>
      </c>
      <c r="O84" s="39">
        <v>14</v>
      </c>
      <c r="P84" s="39">
        <v>0</v>
      </c>
      <c r="Q84" s="39">
        <v>28</v>
      </c>
      <c r="R84" s="39">
        <v>17</v>
      </c>
      <c r="S84" s="39">
        <v>0</v>
      </c>
      <c r="T84" s="39">
        <v>0</v>
      </c>
    </row>
    <row r="85" spans="1:20" ht="15.75" customHeight="1">
      <c r="A85" s="370"/>
      <c r="B85" s="371"/>
      <c r="C85" s="67">
        <v>66</v>
      </c>
      <c r="D85" s="79" t="s">
        <v>722</v>
      </c>
      <c r="E85" s="39">
        <v>52</v>
      </c>
      <c r="F85" s="39">
        <f>남녀구분증감!H84</f>
        <v>52</v>
      </c>
      <c r="G85" s="39">
        <f>F85-E85</f>
        <v>0</v>
      </c>
      <c r="H85" s="39">
        <f>SUM(I85:M85)</f>
        <v>0</v>
      </c>
      <c r="I85" s="39">
        <f>'성사사목(세례)'!G84</f>
        <v>0</v>
      </c>
      <c r="J85" s="39">
        <v>0</v>
      </c>
      <c r="K85" s="39">
        <v>0</v>
      </c>
      <c r="L85" s="39"/>
      <c r="M85" s="39">
        <v>0</v>
      </c>
      <c r="N85" s="39">
        <f>SUM(O85:T85)</f>
        <v>0</v>
      </c>
      <c r="O85" s="39"/>
      <c r="P85" s="39">
        <v>0</v>
      </c>
      <c r="Q85" s="39">
        <v>0</v>
      </c>
      <c r="R85" s="39">
        <v>0</v>
      </c>
      <c r="S85" s="39"/>
      <c r="T85" s="39">
        <v>0</v>
      </c>
    </row>
    <row r="86" spans="1:20" ht="15.75" customHeight="1">
      <c r="A86" s="370"/>
      <c r="B86" s="371"/>
      <c r="C86" s="367" t="s">
        <v>692</v>
      </c>
      <c r="D86" s="373"/>
      <c r="E86" s="39">
        <f>SUM(E81:E85)</f>
        <v>10006</v>
      </c>
      <c r="F86" s="39">
        <f>남녀구분증감!H85</f>
        <v>10133</v>
      </c>
      <c r="G86" s="39">
        <f>SUM(G81:G85)</f>
        <v>127</v>
      </c>
      <c r="H86" s="39">
        <f>SUM(I86:M86)</f>
        <v>376</v>
      </c>
      <c r="I86" s="39">
        <f>'성사사목(세례)'!G85</f>
        <v>140</v>
      </c>
      <c r="J86" s="39">
        <f>SUM(J81:J85)</f>
        <v>82</v>
      </c>
      <c r="K86" s="39">
        <f>SUM(K81:K85)</f>
        <v>140</v>
      </c>
      <c r="L86" s="39">
        <f>SUM(L81:L85)</f>
        <v>14</v>
      </c>
      <c r="M86" s="39">
        <f>SUM(M81:M85)</f>
        <v>0</v>
      </c>
      <c r="N86" s="39">
        <f>SUM(O86:T86)</f>
        <v>249</v>
      </c>
      <c r="O86" s="39">
        <f>SUM(O81:O85)</f>
        <v>56</v>
      </c>
      <c r="P86" s="39">
        <f>SUM(P81:P85)</f>
        <v>0</v>
      </c>
      <c r="Q86" s="39">
        <f>SUM(Q81:Q85)</f>
        <v>108</v>
      </c>
      <c r="R86" s="39">
        <f>SUM(R81:R85)</f>
        <v>78</v>
      </c>
      <c r="S86" s="39">
        <f>SUM(S81:S85)</f>
        <v>6</v>
      </c>
      <c r="T86" s="39">
        <f>SUM(T81:T85)</f>
        <v>1</v>
      </c>
    </row>
    <row r="87" spans="1:20" ht="15.75" customHeight="1">
      <c r="A87" s="370"/>
      <c r="B87" s="371" t="s">
        <v>358</v>
      </c>
      <c r="C87" s="67">
        <v>67</v>
      </c>
      <c r="D87" s="67" t="s">
        <v>515</v>
      </c>
      <c r="E87" s="39">
        <v>810</v>
      </c>
      <c r="F87" s="39">
        <f>남녀구분증감!H86</f>
        <v>854</v>
      </c>
      <c r="G87" s="39">
        <f>F87-E87</f>
        <v>44</v>
      </c>
      <c r="H87" s="39">
        <f>SUM(I87:M87)</f>
        <v>72</v>
      </c>
      <c r="I87" s="39">
        <f>'성사사목(세례)'!G86</f>
        <v>18</v>
      </c>
      <c r="J87" s="39">
        <v>19</v>
      </c>
      <c r="K87" s="39">
        <v>19</v>
      </c>
      <c r="L87" s="39">
        <v>4</v>
      </c>
      <c r="M87" s="39">
        <v>12</v>
      </c>
      <c r="N87" s="39">
        <f>SUM(O87:T87)</f>
        <v>28</v>
      </c>
      <c r="O87" s="39">
        <v>14</v>
      </c>
      <c r="P87" s="39">
        <v>0</v>
      </c>
      <c r="Q87" s="39">
        <v>7</v>
      </c>
      <c r="R87" s="39">
        <v>7</v>
      </c>
      <c r="S87" s="39">
        <v>0</v>
      </c>
      <c r="T87" s="39">
        <v>0</v>
      </c>
    </row>
    <row r="88" spans="1:20" ht="15.75" customHeight="1">
      <c r="A88" s="370"/>
      <c r="B88" s="371"/>
      <c r="C88" s="67">
        <v>68</v>
      </c>
      <c r="D88" s="67" t="s">
        <v>454</v>
      </c>
      <c r="E88" s="39">
        <v>4461</v>
      </c>
      <c r="F88" s="39">
        <f>남녀구분증감!H87</f>
        <v>4446</v>
      </c>
      <c r="G88" s="39">
        <f>F88-E88</f>
        <v>-15</v>
      </c>
      <c r="H88" s="39">
        <f>SUM(I88:M88)</f>
        <v>341</v>
      </c>
      <c r="I88" s="39">
        <f>'성사사목(세례)'!G87</f>
        <v>67</v>
      </c>
      <c r="J88" s="39">
        <v>139</v>
      </c>
      <c r="K88" s="39">
        <v>131</v>
      </c>
      <c r="L88" s="39">
        <v>4</v>
      </c>
      <c r="M88" s="39">
        <v>0</v>
      </c>
      <c r="N88" s="39">
        <f>SUM(O88:T88)</f>
        <v>356</v>
      </c>
      <c r="O88" s="39">
        <v>17</v>
      </c>
      <c r="P88" s="39">
        <v>0</v>
      </c>
      <c r="Q88" s="39">
        <v>258</v>
      </c>
      <c r="R88" s="39">
        <v>71</v>
      </c>
      <c r="S88" s="39">
        <v>1</v>
      </c>
      <c r="T88" s="39">
        <v>9</v>
      </c>
    </row>
    <row r="89" spans="1:20" ht="15.75" customHeight="1">
      <c r="A89" s="370"/>
      <c r="B89" s="371"/>
      <c r="C89" s="67">
        <v>69</v>
      </c>
      <c r="D89" s="67" t="s">
        <v>495</v>
      </c>
      <c r="E89" s="39">
        <v>4388</v>
      </c>
      <c r="F89" s="39">
        <f>남녀구분증감!H88</f>
        <v>4435</v>
      </c>
      <c r="G89" s="39">
        <f>F89-E89</f>
        <v>47</v>
      </c>
      <c r="H89" s="39">
        <f>SUM(I89:M89)</f>
        <v>150</v>
      </c>
      <c r="I89" s="39">
        <f>'성사사목(세례)'!G88</f>
        <v>46</v>
      </c>
      <c r="J89" s="39">
        <v>26</v>
      </c>
      <c r="K89" s="39">
        <v>72</v>
      </c>
      <c r="L89" s="39">
        <v>5</v>
      </c>
      <c r="M89" s="39">
        <v>1</v>
      </c>
      <c r="N89" s="39">
        <f>SUM(O89:T89)</f>
        <v>103</v>
      </c>
      <c r="O89" s="39">
        <v>9</v>
      </c>
      <c r="P89" s="39">
        <v>0</v>
      </c>
      <c r="Q89" s="39">
        <v>49</v>
      </c>
      <c r="R89" s="39">
        <v>45</v>
      </c>
      <c r="S89" s="39">
        <v>0</v>
      </c>
      <c r="T89" s="39">
        <v>0</v>
      </c>
    </row>
    <row r="90" spans="1:20" ht="15.75" customHeight="1">
      <c r="A90" s="370"/>
      <c r="B90" s="371"/>
      <c r="C90" s="67">
        <v>70</v>
      </c>
      <c r="D90" s="67" t="s">
        <v>364</v>
      </c>
      <c r="E90" s="39">
        <v>3693</v>
      </c>
      <c r="F90" s="39">
        <f>남녀구분증감!H89</f>
        <v>3729</v>
      </c>
      <c r="G90" s="39">
        <f>F90-E90</f>
        <v>36</v>
      </c>
      <c r="H90" s="39">
        <f>SUM(I90:M90)</f>
        <v>131</v>
      </c>
      <c r="I90" s="39">
        <f>'성사사목(세례)'!G89</f>
        <v>56</v>
      </c>
      <c r="J90" s="39">
        <v>22</v>
      </c>
      <c r="K90" s="39">
        <v>41</v>
      </c>
      <c r="L90" s="39">
        <v>2</v>
      </c>
      <c r="M90" s="39">
        <v>10</v>
      </c>
      <c r="N90" s="39">
        <f>SUM(O90:T90)</f>
        <v>95</v>
      </c>
      <c r="O90" s="39">
        <v>12</v>
      </c>
      <c r="P90" s="39">
        <v>0</v>
      </c>
      <c r="Q90" s="39">
        <v>36</v>
      </c>
      <c r="R90" s="39">
        <v>47</v>
      </c>
      <c r="S90" s="39">
        <v>0</v>
      </c>
      <c r="T90" s="39">
        <v>0</v>
      </c>
    </row>
    <row r="91" spans="1:20" ht="15.75" customHeight="1">
      <c r="A91" s="370"/>
      <c r="B91" s="371"/>
      <c r="C91" s="67">
        <v>71</v>
      </c>
      <c r="D91" s="67" t="s">
        <v>723</v>
      </c>
      <c r="E91" s="39">
        <v>2870</v>
      </c>
      <c r="F91" s="39">
        <f>남녀구분증감!H90</f>
        <v>2621</v>
      </c>
      <c r="G91" s="39">
        <f>F91-E91</f>
        <v>-249</v>
      </c>
      <c r="H91" s="39">
        <f>SUM(I91:M91)</f>
        <v>124</v>
      </c>
      <c r="I91" s="39">
        <f>'성사사목(세례)'!G90</f>
        <v>35</v>
      </c>
      <c r="J91" s="39">
        <v>39</v>
      </c>
      <c r="K91" s="39">
        <v>44</v>
      </c>
      <c r="L91" s="39">
        <v>6</v>
      </c>
      <c r="M91" s="39">
        <v>0</v>
      </c>
      <c r="N91" s="39">
        <f>SUM(O91:T91)</f>
        <v>373</v>
      </c>
      <c r="O91" s="39">
        <v>9</v>
      </c>
      <c r="P91" s="39"/>
      <c r="Q91" s="39">
        <v>319</v>
      </c>
      <c r="R91" s="39">
        <v>43</v>
      </c>
      <c r="S91" s="39">
        <v>2</v>
      </c>
      <c r="T91" s="39">
        <v>0</v>
      </c>
    </row>
    <row r="92" spans="1:20" ht="15.75" customHeight="1">
      <c r="A92" s="370"/>
      <c r="B92" s="371"/>
      <c r="C92" s="67">
        <v>72</v>
      </c>
      <c r="D92" s="67" t="s">
        <v>361</v>
      </c>
      <c r="E92" s="39">
        <v>882</v>
      </c>
      <c r="F92" s="39">
        <f>남녀구분증감!H91</f>
        <v>909</v>
      </c>
      <c r="G92" s="39">
        <f>F92-E92</f>
        <v>27</v>
      </c>
      <c r="H92" s="39">
        <f>SUM(I92:M92)</f>
        <v>47</v>
      </c>
      <c r="I92" s="39">
        <f>'성사사목(세례)'!G91</f>
        <v>8</v>
      </c>
      <c r="J92" s="39">
        <v>21</v>
      </c>
      <c r="K92" s="39">
        <v>14</v>
      </c>
      <c r="L92" s="39">
        <v>3</v>
      </c>
      <c r="M92" s="39">
        <v>1</v>
      </c>
      <c r="N92" s="39">
        <f>SUM(O92:T92)</f>
        <v>20</v>
      </c>
      <c r="O92" s="39">
        <v>4</v>
      </c>
      <c r="P92" s="39">
        <v>0</v>
      </c>
      <c r="Q92" s="39">
        <v>5</v>
      </c>
      <c r="R92" s="39">
        <v>10</v>
      </c>
      <c r="S92" s="39">
        <v>1</v>
      </c>
      <c r="T92" s="39">
        <v>0</v>
      </c>
    </row>
    <row r="93" spans="1:20" ht="13.5" customHeight="1">
      <c r="A93" s="370"/>
      <c r="B93" s="371"/>
      <c r="C93" s="67">
        <v>73</v>
      </c>
      <c r="D93" s="67" t="s">
        <v>514</v>
      </c>
      <c r="E93" s="39">
        <v>0</v>
      </c>
      <c r="F93" s="39">
        <f>남녀구분증감!H92</f>
        <v>457</v>
      </c>
      <c r="G93" s="39">
        <f>F93-E93</f>
        <v>457</v>
      </c>
      <c r="H93" s="39">
        <f>SUM(I93:M93)</f>
        <v>543</v>
      </c>
      <c r="I93" s="39">
        <f>'성사사목(세례)'!G92</f>
        <v>30</v>
      </c>
      <c r="J93" s="39">
        <v>485</v>
      </c>
      <c r="K93" s="39">
        <v>28</v>
      </c>
      <c r="L93" s="39">
        <v>0</v>
      </c>
      <c r="M93" s="39">
        <v>0</v>
      </c>
      <c r="N93" s="39">
        <f>SUM(O93:T93)</f>
        <v>86</v>
      </c>
      <c r="O93" s="39">
        <v>1</v>
      </c>
      <c r="P93" s="39"/>
      <c r="Q93" s="39">
        <v>60</v>
      </c>
      <c r="R93" s="39">
        <v>10</v>
      </c>
      <c r="S93" s="39">
        <v>15</v>
      </c>
      <c r="T93" s="39">
        <v>0</v>
      </c>
    </row>
    <row r="94" spans="1:20" ht="15" customHeight="1">
      <c r="A94" s="370"/>
      <c r="B94" s="371"/>
      <c r="C94" s="367" t="s">
        <v>692</v>
      </c>
      <c r="D94" s="373"/>
      <c r="E94" s="39">
        <f>SUM(E87:E93)</f>
        <v>17104</v>
      </c>
      <c r="F94" s="39">
        <f>남녀구분증감!H93</f>
        <v>17451</v>
      </c>
      <c r="G94" s="39">
        <f>SUM(G87:G93)</f>
        <v>347</v>
      </c>
      <c r="H94" s="39">
        <f>SUM(I94:M94)</f>
        <v>1408</v>
      </c>
      <c r="I94" s="39">
        <f>'성사사목(세례)'!G93</f>
        <v>260</v>
      </c>
      <c r="J94" s="39">
        <f>SUM(J87:J93)</f>
        <v>751</v>
      </c>
      <c r="K94" s="39">
        <f>SUM(K87:K93)</f>
        <v>349</v>
      </c>
      <c r="L94" s="39">
        <f>SUM(L87:L93)</f>
        <v>24</v>
      </c>
      <c r="M94" s="39">
        <f>SUM(M87:M93)</f>
        <v>24</v>
      </c>
      <c r="N94" s="39">
        <f>SUM(O94:T94)</f>
        <v>1061</v>
      </c>
      <c r="O94" s="39">
        <f>SUM(O87:O93)</f>
        <v>66</v>
      </c>
      <c r="P94" s="39">
        <f>SUM(P87:P93)</f>
        <v>0</v>
      </c>
      <c r="Q94" s="39">
        <f>SUM(Q87:Q93)</f>
        <v>734</v>
      </c>
      <c r="R94" s="39">
        <f>SUM(R87:R93)</f>
        <v>233</v>
      </c>
      <c r="S94" s="39">
        <f>SUM(S87:S93)</f>
        <v>19</v>
      </c>
      <c r="T94" s="39">
        <f>SUM(T87:T93)</f>
        <v>9</v>
      </c>
    </row>
    <row r="95" spans="1:20" ht="15.75" customHeight="1">
      <c r="A95" s="370"/>
      <c r="B95" s="369" t="s">
        <v>486</v>
      </c>
      <c r="C95" s="310"/>
      <c r="D95" s="310"/>
      <c r="E95" s="39">
        <f>E94+E86</f>
        <v>27110</v>
      </c>
      <c r="F95" s="39">
        <f>남녀구분증감!H94</f>
        <v>27584</v>
      </c>
      <c r="G95" s="39">
        <f>G94+G86</f>
        <v>474</v>
      </c>
      <c r="H95" s="39">
        <f>SUM(I95:M95)</f>
        <v>1784</v>
      </c>
      <c r="I95" s="39">
        <f>'성사사목(세례)'!G94</f>
        <v>400</v>
      </c>
      <c r="J95" s="39">
        <f>J94+J86</f>
        <v>833</v>
      </c>
      <c r="K95" s="39">
        <f>K94+K86</f>
        <v>489</v>
      </c>
      <c r="L95" s="39">
        <f>L94+L86</f>
        <v>38</v>
      </c>
      <c r="M95" s="39">
        <f>M94+M86</f>
        <v>24</v>
      </c>
      <c r="N95" s="39">
        <f>SUM(O95:T95)</f>
        <v>1310</v>
      </c>
      <c r="O95" s="39">
        <f>O94+O86</f>
        <v>122</v>
      </c>
      <c r="P95" s="39">
        <f>P94+P86</f>
        <v>0</v>
      </c>
      <c r="Q95" s="39">
        <f>Q94+Q86</f>
        <v>842</v>
      </c>
      <c r="R95" s="39">
        <f>R94+R86</f>
        <v>311</v>
      </c>
      <c r="S95" s="39">
        <f>S94+S86</f>
        <v>25</v>
      </c>
      <c r="T95" s="39">
        <f>T94+T86</f>
        <v>10</v>
      </c>
    </row>
    <row r="96" spans="1:20" ht="15.75" customHeight="1">
      <c r="A96" s="89"/>
      <c r="B96" s="369"/>
      <c r="C96" s="310"/>
      <c r="D96" s="310"/>
      <c r="E96" s="39">
        <v>51</v>
      </c>
      <c r="F96" s="39">
        <v>0</v>
      </c>
      <c r="G96" s="39">
        <f>F96-E96</f>
        <v>-51</v>
      </c>
      <c r="H96" s="39">
        <f>SUM(I96:M96)</f>
        <v>0</v>
      </c>
      <c r="I96" s="39">
        <f>'성사사목(세례)'!G95</f>
        <v>0</v>
      </c>
      <c r="J96" s="39"/>
      <c r="K96" s="39"/>
      <c r="L96" s="39"/>
      <c r="M96" s="39"/>
      <c r="N96" s="39">
        <f>SUM(O96:T96)</f>
        <v>51</v>
      </c>
      <c r="O96" s="39"/>
      <c r="P96" s="39"/>
      <c r="Q96" s="39"/>
      <c r="R96" s="39"/>
      <c r="S96" s="39"/>
      <c r="T96" s="39">
        <v>51</v>
      </c>
    </row>
    <row r="97" spans="1:20" ht="15.75" customHeight="1">
      <c r="A97" s="373" t="s">
        <v>383</v>
      </c>
      <c r="B97" s="373"/>
      <c r="C97" s="373"/>
      <c r="D97" s="373"/>
      <c r="E97" s="43">
        <v>276</v>
      </c>
      <c r="F97" s="39">
        <f>남녀구분증감!H96</f>
        <v>284</v>
      </c>
      <c r="G97" s="39">
        <f>F97-E97</f>
        <v>8</v>
      </c>
      <c r="H97" s="39">
        <f>SUM(I97:M97)</f>
        <v>8</v>
      </c>
      <c r="I97" s="39">
        <f>'성사사목(세례)'!G96</f>
        <v>0</v>
      </c>
      <c r="J97" s="66">
        <v>8</v>
      </c>
      <c r="K97" s="66">
        <v>0</v>
      </c>
      <c r="L97" s="66">
        <v>0</v>
      </c>
      <c r="M97" s="66">
        <v>0</v>
      </c>
      <c r="N97" s="39">
        <f>SUM(O97:T97)</f>
        <v>0</v>
      </c>
      <c r="O97" s="66"/>
      <c r="P97" s="66"/>
      <c r="Q97" s="66">
        <v>0</v>
      </c>
      <c r="R97" s="66">
        <v>0</v>
      </c>
      <c r="S97" s="66"/>
      <c r="T97" s="66">
        <v>0</v>
      </c>
    </row>
    <row r="98" spans="1:20" ht="15.75" customHeight="1">
      <c r="A98" s="374" t="s">
        <v>247</v>
      </c>
      <c r="B98" s="374"/>
      <c r="C98" s="374"/>
      <c r="D98" s="374"/>
      <c r="E98" s="80">
        <f>E97+E96+E95+E80+E52+E28</f>
        <v>172949</v>
      </c>
      <c r="F98" s="80">
        <f>F97+F96+F95+F80+F52+F28</f>
        <v>175308</v>
      </c>
      <c r="G98" s="80">
        <f>G97+G96+G95+G80+G52+G28</f>
        <v>2359</v>
      </c>
      <c r="H98" s="39">
        <f>SUM(I98:M98)</f>
        <v>10107</v>
      </c>
      <c r="I98" s="80">
        <f>I97+I96+I95+I80+I52+I28</f>
        <v>2471</v>
      </c>
      <c r="J98" s="80">
        <f>J97+J96+J95+J80+J52+J28</f>
        <v>4991</v>
      </c>
      <c r="K98" s="80">
        <f>K97+K96+K95+K80+K52+K28</f>
        <v>2353</v>
      </c>
      <c r="L98" s="80">
        <f>L97+L96+L95+L80+L52+L28</f>
        <v>222</v>
      </c>
      <c r="M98" s="80">
        <f>M97+M96+M95+M80+M52+M28</f>
        <v>70</v>
      </c>
      <c r="N98" s="39">
        <f>SUM(O98:T98)</f>
        <v>7748</v>
      </c>
      <c r="O98" s="80">
        <f>O97+O96+O95+O80+O52+O28</f>
        <v>813</v>
      </c>
      <c r="P98" s="80">
        <f>P97+P96+P95+P80+P52+P28</f>
        <v>0</v>
      </c>
      <c r="Q98" s="80">
        <f>Q97+Q96+Q95+Q80+Q52+Q28</f>
        <v>4680</v>
      </c>
      <c r="R98" s="80">
        <f>R97+R96+R95+R80+R52+R28</f>
        <v>1819</v>
      </c>
      <c r="S98" s="80">
        <f>S97+S96+S95+S80+S52+S28</f>
        <v>74</v>
      </c>
      <c r="T98" s="80">
        <f>T97+T96+T95+T80+T52+T28</f>
        <v>362</v>
      </c>
    </row>
    <row r="99" ht="13.5">
      <c r="H99" s="82"/>
    </row>
    <row r="100" spans="8:12" ht="13.5">
      <c r="H100" s="404"/>
      <c r="I100" s="404"/>
      <c r="K100" s="90"/>
      <c r="L100" s="90"/>
    </row>
  </sheetData>
  <mergeCells count="62">
    <mergeCell ref="A97:D97"/>
    <mergeCell ref="A98:D98"/>
    <mergeCell ref="E2:G2"/>
    <mergeCell ref="E3:E5"/>
    <mergeCell ref="F3:F5"/>
    <mergeCell ref="A2:A5"/>
    <mergeCell ref="B2:B5"/>
    <mergeCell ref="G3:G5"/>
    <mergeCell ref="N2:T2"/>
    <mergeCell ref="H2:M2"/>
    <mergeCell ref="T3:T5"/>
    <mergeCell ref="Q3:R3"/>
    <mergeCell ref="Q4:Q5"/>
    <mergeCell ref="R4:R5"/>
    <mergeCell ref="M3:M5"/>
    <mergeCell ref="L3:L5"/>
    <mergeCell ref="S3:S5"/>
    <mergeCell ref="H3:H5"/>
    <mergeCell ref="I3:I5"/>
    <mergeCell ref="J3:K3"/>
    <mergeCell ref="J4:J5"/>
    <mergeCell ref="K4:K5"/>
    <mergeCell ref="H100:I100"/>
    <mergeCell ref="P4:P5"/>
    <mergeCell ref="O3:P3"/>
    <mergeCell ref="N3:N5"/>
    <mergeCell ref="O4:O5"/>
    <mergeCell ref="B96:D96"/>
    <mergeCell ref="C79:D79"/>
    <mergeCell ref="B80:D80"/>
    <mergeCell ref="A53:A80"/>
    <mergeCell ref="B21:B27"/>
    <mergeCell ref="A81:A95"/>
    <mergeCell ref="B95:D95"/>
    <mergeCell ref="B81:B86"/>
    <mergeCell ref="B87:B94"/>
    <mergeCell ref="C86:D86"/>
    <mergeCell ref="B6:B13"/>
    <mergeCell ref="C13:D13"/>
    <mergeCell ref="C20:D20"/>
    <mergeCell ref="C94:D94"/>
    <mergeCell ref="C72:D72"/>
    <mergeCell ref="C33:D33"/>
    <mergeCell ref="B29:B33"/>
    <mergeCell ref="B53:B58"/>
    <mergeCell ref="C58:D58"/>
    <mergeCell ref="B59:B65"/>
    <mergeCell ref="C65:D65"/>
    <mergeCell ref="B66:B72"/>
    <mergeCell ref="B73:B79"/>
    <mergeCell ref="B52:D52"/>
    <mergeCell ref="A6:A28"/>
    <mergeCell ref="B28:D28"/>
    <mergeCell ref="A29:A52"/>
    <mergeCell ref="C27:D27"/>
    <mergeCell ref="B14:B20"/>
    <mergeCell ref="C39:D39"/>
    <mergeCell ref="B40:B45"/>
    <mergeCell ref="C45:D45"/>
    <mergeCell ref="C51:D51"/>
    <mergeCell ref="B46:B51"/>
    <mergeCell ref="B34:B39"/>
  </mergeCells>
  <printOptions horizontalCentered="1"/>
  <pageMargins left="0.590416669845581" right="0.31486111879348755" top="0.511388897895813" bottom="0.511388897895813" header="0" footer="0.1966666728258133"/>
  <pageSetup horizontalDpi="600" verticalDpi="600" orientation="portrait" paperSize="9" copies="1"/>
  <headerFooter>
    <oddFooter>&amp;L&amp;"돋움체,Italic"&amp;9 2015년 마산교구 통계&amp;R&amp;"새굴림,Italic"&amp;9 2015년 마산교구 통계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S110"/>
  <sheetViews>
    <sheetView zoomScale="130" zoomScaleNormal="130" workbookViewId="0" topLeftCell="A1">
      <pane xSplit="2" ySplit="4" topLeftCell="C86" activePane="bottomRight" state="frozen"/>
      <selection pane="bottomRight" activeCell="E8" sqref="E8"/>
    </sheetView>
  </sheetViews>
  <sheetFormatPr defaultColWidth="8.88671875" defaultRowHeight="13.5"/>
  <cols>
    <col min="1" max="2" width="2.3359375" style="61" customWidth="1"/>
    <col min="3" max="3" width="2.6640625" style="61" customWidth="1"/>
    <col min="4" max="4" width="4.99609375" style="61" customWidth="1"/>
    <col min="5" max="6" width="5.6640625" style="91" customWidth="1"/>
    <col min="7" max="7" width="5.4453125" style="91" customWidth="1"/>
    <col min="8" max="8" width="6.21484375" style="91" customWidth="1"/>
    <col min="9" max="10" width="5.21484375" style="91" customWidth="1"/>
    <col min="11" max="11" width="5.3359375" style="92" customWidth="1"/>
    <col min="12" max="12" width="4.77734375" style="92" customWidth="1"/>
    <col min="13" max="13" width="5.88671875" style="93" customWidth="1"/>
    <col min="14" max="14" width="4.77734375" style="92" customWidth="1"/>
    <col min="15" max="15" width="6.21484375" style="61" customWidth="1"/>
    <col min="16" max="16" width="5.5546875" style="61" customWidth="1"/>
    <col min="17" max="16384" width="8.88671875" style="61" customWidth="1"/>
  </cols>
  <sheetData>
    <row r="1" spans="1:16" ht="20.25" customHeight="1">
      <c r="A1" s="376" t="s">
        <v>769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</row>
    <row r="2" spans="1:16" ht="12.75" customHeight="1">
      <c r="A2" s="407" t="s">
        <v>382</v>
      </c>
      <c r="B2" s="407" t="s">
        <v>388</v>
      </c>
      <c r="C2" s="405" t="s">
        <v>252</v>
      </c>
      <c r="D2" s="406"/>
      <c r="E2" s="414" t="s">
        <v>289</v>
      </c>
      <c r="F2" s="415"/>
      <c r="G2" s="416"/>
      <c r="H2" s="414" t="s">
        <v>302</v>
      </c>
      <c r="I2" s="415"/>
      <c r="J2" s="416"/>
      <c r="K2" s="411" t="s">
        <v>780</v>
      </c>
      <c r="L2" s="413"/>
      <c r="M2" s="413"/>
      <c r="N2" s="413"/>
      <c r="O2" s="413"/>
      <c r="P2" s="408" t="s">
        <v>165</v>
      </c>
    </row>
    <row r="3" spans="1:16" ht="12.75" customHeight="1">
      <c r="A3" s="407"/>
      <c r="B3" s="407"/>
      <c r="C3" s="94"/>
      <c r="D3" s="95"/>
      <c r="E3" s="417"/>
      <c r="F3" s="418"/>
      <c r="G3" s="419"/>
      <c r="H3" s="417"/>
      <c r="I3" s="418"/>
      <c r="J3" s="419"/>
      <c r="K3" s="420" t="s">
        <v>408</v>
      </c>
      <c r="L3" s="411" t="s">
        <v>316</v>
      </c>
      <c r="M3" s="412"/>
      <c r="N3" s="411" t="s">
        <v>427</v>
      </c>
      <c r="O3" s="412"/>
      <c r="P3" s="409"/>
    </row>
    <row r="4" spans="1:16" ht="12.75" customHeight="1">
      <c r="A4" s="407"/>
      <c r="B4" s="407"/>
      <c r="C4" s="96" t="s">
        <v>511</v>
      </c>
      <c r="D4" s="97"/>
      <c r="E4" s="98" t="s">
        <v>408</v>
      </c>
      <c r="F4" s="98" t="s">
        <v>316</v>
      </c>
      <c r="G4" s="98" t="s">
        <v>427</v>
      </c>
      <c r="H4" s="98" t="s">
        <v>408</v>
      </c>
      <c r="I4" s="98" t="s">
        <v>316</v>
      </c>
      <c r="J4" s="98" t="s">
        <v>427</v>
      </c>
      <c r="K4" s="421"/>
      <c r="L4" s="99" t="s">
        <v>368</v>
      </c>
      <c r="M4" s="100" t="s">
        <v>441</v>
      </c>
      <c r="N4" s="99" t="s">
        <v>368</v>
      </c>
      <c r="O4" s="43" t="s">
        <v>441</v>
      </c>
      <c r="P4" s="410"/>
    </row>
    <row r="5" spans="1:16" s="44" customFormat="1" ht="15.75" customHeight="1">
      <c r="A5" s="370" t="s">
        <v>752</v>
      </c>
      <c r="B5" s="371" t="s">
        <v>381</v>
      </c>
      <c r="C5" s="67">
        <v>1</v>
      </c>
      <c r="D5" s="67" t="s">
        <v>338</v>
      </c>
      <c r="E5" s="101">
        <f>SUM(F5:G5)</f>
        <v>4865</v>
      </c>
      <c r="F5" s="101">
        <v>1700</v>
      </c>
      <c r="G5" s="101">
        <v>3165</v>
      </c>
      <c r="H5" s="101">
        <f>SUM(I5:J5)</f>
        <v>4927</v>
      </c>
      <c r="I5" s="101">
        <f>'연령별-금년(남)'!AA4</f>
        <v>1732</v>
      </c>
      <c r="J5" s="101">
        <f>'연령별-금년(여)'!AA4</f>
        <v>3195</v>
      </c>
      <c r="K5" s="102">
        <f>SUM(L5+N5)</f>
        <v>62</v>
      </c>
      <c r="L5" s="102">
        <f>I5-F5</f>
        <v>32</v>
      </c>
      <c r="M5" s="103">
        <f>ROUNDDOWN((L5/F5),3)</f>
        <v>0.018</v>
      </c>
      <c r="N5" s="102">
        <f>+J5-G5</f>
        <v>30</v>
      </c>
      <c r="O5" s="103">
        <f>ROUNDDOWN((N5/G5),3)</f>
        <v>0.009</v>
      </c>
      <c r="P5" s="104">
        <f>ROUNDDOWN((K5/E5),3)</f>
        <v>0.012</v>
      </c>
    </row>
    <row r="6" spans="1:16" s="44" customFormat="1" ht="15.75" customHeight="1">
      <c r="A6" s="370"/>
      <c r="B6" s="371"/>
      <c r="C6" s="67">
        <v>2</v>
      </c>
      <c r="D6" s="67" t="s">
        <v>353</v>
      </c>
      <c r="E6" s="101">
        <f>SUM(F6:G6)</f>
        <v>2789</v>
      </c>
      <c r="F6" s="101">
        <v>1069</v>
      </c>
      <c r="G6" s="101">
        <v>1720</v>
      </c>
      <c r="H6" s="101">
        <f>SUM(I6:J6)</f>
        <v>2846</v>
      </c>
      <c r="I6" s="101">
        <f>'연령별-금년(남)'!AA5</f>
        <v>1105</v>
      </c>
      <c r="J6" s="101">
        <f>'연령별-금년(여)'!AA5</f>
        <v>1741</v>
      </c>
      <c r="K6" s="102">
        <f>SUM(L6+N6)</f>
        <v>57</v>
      </c>
      <c r="L6" s="102">
        <f>I6-F6</f>
        <v>36</v>
      </c>
      <c r="M6" s="103">
        <f>ROUNDDOWN((L6/F6),3)</f>
        <v>0.033</v>
      </c>
      <c r="N6" s="102">
        <f>+J6-G6</f>
        <v>21</v>
      </c>
      <c r="O6" s="103">
        <f>ROUNDDOWN((N6/G6),3)</f>
        <v>0.012</v>
      </c>
      <c r="P6" s="104">
        <f>ROUNDDOWN((K6/E6),3)</f>
        <v>0.02</v>
      </c>
    </row>
    <row r="7" spans="1:16" s="44" customFormat="1" ht="15.75" customHeight="1">
      <c r="A7" s="370"/>
      <c r="B7" s="371"/>
      <c r="C7" s="67">
        <v>3</v>
      </c>
      <c r="D7" s="67" t="s">
        <v>344</v>
      </c>
      <c r="E7" s="101">
        <f>SUM(F7:G7)</f>
        <v>1689</v>
      </c>
      <c r="F7" s="101">
        <v>631</v>
      </c>
      <c r="G7" s="101">
        <v>1058</v>
      </c>
      <c r="H7" s="101">
        <f>SUM(I7:J7)</f>
        <v>1696</v>
      </c>
      <c r="I7" s="101">
        <f>'연령별-금년(남)'!AA6</f>
        <v>641</v>
      </c>
      <c r="J7" s="101">
        <f>'연령별-금년(여)'!AA6</f>
        <v>1055</v>
      </c>
      <c r="K7" s="102">
        <f>SUM(L7+N7)</f>
        <v>7</v>
      </c>
      <c r="L7" s="102">
        <f>I7-F7</f>
        <v>10</v>
      </c>
      <c r="M7" s="103">
        <f>ROUNDDOWN((L7/F7),3)</f>
        <v>0.015</v>
      </c>
      <c r="N7" s="102">
        <f>+J7-G7</f>
        <v>-3</v>
      </c>
      <c r="O7" s="103">
        <f>ROUNDDOWN((N7/G7),3)</f>
        <v>-0.002</v>
      </c>
      <c r="P7" s="104">
        <f>ROUNDDOWN((K7/E7),3)</f>
        <v>0.004</v>
      </c>
    </row>
    <row r="8" spans="1:16" s="44" customFormat="1" ht="15.75" customHeight="1">
      <c r="A8" s="370"/>
      <c r="B8" s="371"/>
      <c r="C8" s="67">
        <v>4</v>
      </c>
      <c r="D8" s="67" t="s">
        <v>506</v>
      </c>
      <c r="E8" s="101">
        <f>SUM(F8:G8)</f>
        <v>1842</v>
      </c>
      <c r="F8" s="101">
        <v>814</v>
      </c>
      <c r="G8" s="101">
        <v>1028</v>
      </c>
      <c r="H8" s="101">
        <f>SUM(I8:J8)</f>
        <v>1842</v>
      </c>
      <c r="I8" s="101">
        <f>'연령별-금년(남)'!AA7</f>
        <v>810</v>
      </c>
      <c r="J8" s="101">
        <f>'연령별-금년(여)'!AA7</f>
        <v>1032</v>
      </c>
      <c r="K8" s="102">
        <f>SUM(L8+N8)</f>
        <v>0</v>
      </c>
      <c r="L8" s="102">
        <f>I8-F8</f>
        <v>-4</v>
      </c>
      <c r="M8" s="103">
        <f>ROUNDDOWN((L8/F8),3)</f>
        <v>-0.004</v>
      </c>
      <c r="N8" s="102">
        <f>+J8-G8</f>
        <v>4</v>
      </c>
      <c r="O8" s="103">
        <f>ROUNDDOWN((N8/G8),3)</f>
        <v>0.003</v>
      </c>
      <c r="P8" s="104">
        <f>ROUNDDOWN((K8/E8),3)</f>
        <v>-0</v>
      </c>
    </row>
    <row r="9" spans="1:16" s="44" customFormat="1" ht="15.75" customHeight="1">
      <c r="A9" s="370"/>
      <c r="B9" s="371"/>
      <c r="C9" s="67">
        <v>5</v>
      </c>
      <c r="D9" s="67" t="s">
        <v>386</v>
      </c>
      <c r="E9" s="101">
        <f>SUM(F9:G9)</f>
        <v>1499</v>
      </c>
      <c r="F9" s="101">
        <v>595</v>
      </c>
      <c r="G9" s="101">
        <v>904</v>
      </c>
      <c r="H9" s="101">
        <f>SUM(I9:J9)</f>
        <v>1473</v>
      </c>
      <c r="I9" s="101">
        <f>'연령별-금년(남)'!AA8</f>
        <v>584</v>
      </c>
      <c r="J9" s="101">
        <f>'연령별-금년(여)'!AA8</f>
        <v>889</v>
      </c>
      <c r="K9" s="102">
        <f>SUM(L9+N9)</f>
        <v>-26</v>
      </c>
      <c r="L9" s="102">
        <f>I9-F9</f>
        <v>-11</v>
      </c>
      <c r="M9" s="103">
        <f>ROUNDDOWN((L9/F9),3)</f>
        <v>-0.018</v>
      </c>
      <c r="N9" s="102">
        <f>+J9-G9</f>
        <v>-15</v>
      </c>
      <c r="O9" s="103">
        <f>ROUNDDOWN((N9/G9),3)</f>
        <v>-0.016</v>
      </c>
      <c r="P9" s="104">
        <f>ROUNDDOWN((K9/E9),3)</f>
        <v>-0.017</v>
      </c>
    </row>
    <row r="10" spans="1:16" s="44" customFormat="1" ht="15.75" customHeight="1">
      <c r="A10" s="370"/>
      <c r="B10" s="371"/>
      <c r="C10" s="67">
        <v>6</v>
      </c>
      <c r="D10" s="67" t="s">
        <v>459</v>
      </c>
      <c r="E10" s="101">
        <f>SUM(F10:G10)</f>
        <v>2304</v>
      </c>
      <c r="F10" s="101">
        <v>977</v>
      </c>
      <c r="G10" s="101">
        <v>1327</v>
      </c>
      <c r="H10" s="101">
        <f>SUM(I10:J10)</f>
        <v>2350</v>
      </c>
      <c r="I10" s="101">
        <f>'연령별-금년(남)'!AA9</f>
        <v>1011</v>
      </c>
      <c r="J10" s="101">
        <f>'연령별-금년(여)'!AA9</f>
        <v>1339</v>
      </c>
      <c r="K10" s="102">
        <f>SUM(L10+N10)</f>
        <v>46</v>
      </c>
      <c r="L10" s="102">
        <f>I10-F10</f>
        <v>34</v>
      </c>
      <c r="M10" s="103">
        <f>ROUNDDOWN((L10/F10),3)</f>
        <v>0.034</v>
      </c>
      <c r="N10" s="102">
        <f>+J10-G10</f>
        <v>12</v>
      </c>
      <c r="O10" s="103">
        <f>ROUNDDOWN((N10/G10),3)</f>
        <v>0.009</v>
      </c>
      <c r="P10" s="104">
        <f>ROUNDDOWN((K10/E10),3)</f>
        <v>0.019</v>
      </c>
    </row>
    <row r="11" spans="1:16" s="44" customFormat="1" ht="15.75" customHeight="1">
      <c r="A11" s="370"/>
      <c r="B11" s="371"/>
      <c r="C11" s="68">
        <v>7</v>
      </c>
      <c r="D11" s="68" t="s">
        <v>321</v>
      </c>
      <c r="E11" s="101">
        <f>SUM(F11:G11)</f>
        <v>3270</v>
      </c>
      <c r="F11" s="101">
        <v>1282</v>
      </c>
      <c r="G11" s="101">
        <v>1988</v>
      </c>
      <c r="H11" s="101">
        <f>SUM(I11:J11)</f>
        <v>3281</v>
      </c>
      <c r="I11" s="101">
        <f>'연령별-금년(남)'!AA10</f>
        <v>1292</v>
      </c>
      <c r="J11" s="101">
        <f>'연령별-금년(여)'!AA10</f>
        <v>1989</v>
      </c>
      <c r="K11" s="102">
        <f>SUM(L11+N11)</f>
        <v>11</v>
      </c>
      <c r="L11" s="102">
        <f>I11-F11</f>
        <v>10</v>
      </c>
      <c r="M11" s="103">
        <f>ROUNDDOWN((L11/F11),3)</f>
        <v>0.007000000000000001</v>
      </c>
      <c r="N11" s="102">
        <f>+J11-G11</f>
        <v>1</v>
      </c>
      <c r="O11" s="103">
        <f>ROUNDDOWN((N11/G11),3)</f>
        <v>0</v>
      </c>
      <c r="P11" s="104">
        <f>ROUNDDOWN((K11/E11),3)</f>
        <v>0.003</v>
      </c>
    </row>
    <row r="12" spans="1:16" s="44" customFormat="1" ht="15.75" customHeight="1">
      <c r="A12" s="370"/>
      <c r="B12" s="371"/>
      <c r="C12" s="366" t="s">
        <v>692</v>
      </c>
      <c r="D12" s="367"/>
      <c r="E12" s="101">
        <f>SUM(F12:G12)</f>
        <v>18258</v>
      </c>
      <c r="F12" s="101">
        <f>SUM(F5:F11)</f>
        <v>7068</v>
      </c>
      <c r="G12" s="101">
        <f>SUM(G5:G11)</f>
        <v>11190</v>
      </c>
      <c r="H12" s="101">
        <f>SUM(I12:J12)</f>
        <v>18415</v>
      </c>
      <c r="I12" s="101">
        <f>'연령별-금년(남)'!AA11</f>
        <v>7175</v>
      </c>
      <c r="J12" s="101">
        <f>'연령별-금년(여)'!AA11</f>
        <v>11240</v>
      </c>
      <c r="K12" s="102">
        <f>SUM(K5:K11)</f>
        <v>157</v>
      </c>
      <c r="L12" s="102">
        <f>SUM(L5:L11)</f>
        <v>107</v>
      </c>
      <c r="M12" s="103">
        <f>ROUNDDOWN((L12/F12),3)</f>
        <v>0.015</v>
      </c>
      <c r="N12" s="102">
        <f>+J12-G12</f>
        <v>50</v>
      </c>
      <c r="O12" s="103">
        <f>ROUNDDOWN((N12/G12),3)</f>
        <v>0.004</v>
      </c>
      <c r="P12" s="104">
        <f>ROUNDDOWN((K12/E12),3)</f>
        <v>0.008</v>
      </c>
    </row>
    <row r="13" spans="1:16" s="44" customFormat="1" ht="15.75" customHeight="1">
      <c r="A13" s="370"/>
      <c r="B13" s="371" t="s">
        <v>358</v>
      </c>
      <c r="C13" s="72">
        <v>8</v>
      </c>
      <c r="D13" s="72" t="s">
        <v>389</v>
      </c>
      <c r="E13" s="101">
        <f>SUM(F13:G13)</f>
        <v>3700</v>
      </c>
      <c r="F13" s="101">
        <v>1305</v>
      </c>
      <c r="G13" s="101">
        <v>2395</v>
      </c>
      <c r="H13" s="101">
        <f>SUM(I13:J13)</f>
        <v>3686</v>
      </c>
      <c r="I13" s="101">
        <f>'연령별-금년(남)'!AA12</f>
        <v>1306</v>
      </c>
      <c r="J13" s="101">
        <f>'연령별-금년(여)'!AA12</f>
        <v>2380</v>
      </c>
      <c r="K13" s="102">
        <f>SUM(L13+N13)</f>
        <v>-14</v>
      </c>
      <c r="L13" s="102">
        <f>I13-F13</f>
        <v>1</v>
      </c>
      <c r="M13" s="103">
        <f>ROUNDDOWN((L13/F13),3)</f>
        <v>0</v>
      </c>
      <c r="N13" s="102">
        <f>+J13-G13</f>
        <v>-15</v>
      </c>
      <c r="O13" s="103">
        <f>ROUNDDOWN((N13/G13),3)</f>
        <v>-0.006</v>
      </c>
      <c r="P13" s="103">
        <f>ROUNDDOWN((K13/E13),3)</f>
        <v>-0.003</v>
      </c>
    </row>
    <row r="14" spans="1:16" s="44" customFormat="1" ht="15.75" customHeight="1">
      <c r="A14" s="370"/>
      <c r="B14" s="371"/>
      <c r="C14" s="67">
        <v>9</v>
      </c>
      <c r="D14" s="67" t="s">
        <v>365</v>
      </c>
      <c r="E14" s="101">
        <f>SUM(F14:G14)</f>
        <v>2632</v>
      </c>
      <c r="F14" s="101">
        <v>964</v>
      </c>
      <c r="G14" s="101">
        <v>1668</v>
      </c>
      <c r="H14" s="101">
        <f>SUM(I14:J14)</f>
        <v>2637</v>
      </c>
      <c r="I14" s="101">
        <f>'연령별-금년(남)'!AA13</f>
        <v>967</v>
      </c>
      <c r="J14" s="101">
        <f>'연령별-금년(여)'!AA13</f>
        <v>1670</v>
      </c>
      <c r="K14" s="102">
        <f>SUM(L14+N14)</f>
        <v>5</v>
      </c>
      <c r="L14" s="102">
        <f>I14-F14</f>
        <v>3</v>
      </c>
      <c r="M14" s="103">
        <f>ROUNDDOWN((L14/F14),3)</f>
        <v>0.003</v>
      </c>
      <c r="N14" s="102">
        <f>+J14-G14</f>
        <v>2</v>
      </c>
      <c r="O14" s="103">
        <f>ROUNDDOWN((N14/G14),3)</f>
        <v>0.001</v>
      </c>
      <c r="P14" s="103">
        <f>ROUNDDOWN((K14/E14),3)</f>
        <v>0.001</v>
      </c>
    </row>
    <row r="15" spans="1:16" s="44" customFormat="1" ht="15.75" customHeight="1">
      <c r="A15" s="370"/>
      <c r="B15" s="371"/>
      <c r="C15" s="67">
        <v>10</v>
      </c>
      <c r="D15" s="67" t="s">
        <v>399</v>
      </c>
      <c r="E15" s="101">
        <f>SUM(F15:G15)</f>
        <v>4747</v>
      </c>
      <c r="F15" s="101">
        <v>1594</v>
      </c>
      <c r="G15" s="101">
        <v>3153</v>
      </c>
      <c r="H15" s="101">
        <f>SUM(I15:J15)</f>
        <v>4739</v>
      </c>
      <c r="I15" s="101">
        <f>'연령별-금년(남)'!AA14</f>
        <v>1590</v>
      </c>
      <c r="J15" s="101">
        <f>'연령별-금년(여)'!AA14</f>
        <v>3149</v>
      </c>
      <c r="K15" s="102">
        <f>SUM(L15+N15)</f>
        <v>-8</v>
      </c>
      <c r="L15" s="102">
        <f>I15-F15</f>
        <v>-4</v>
      </c>
      <c r="M15" s="103">
        <f>ROUNDDOWN((L15/F15),3)</f>
        <v>-0.002</v>
      </c>
      <c r="N15" s="102">
        <f>+J15-G15</f>
        <v>-4</v>
      </c>
      <c r="O15" s="103">
        <f>ROUNDDOWN((N15/G15),3)</f>
        <v>-0.001</v>
      </c>
      <c r="P15" s="103">
        <f>ROUNDDOWN((K15/E15),3)</f>
        <v>-0.001</v>
      </c>
    </row>
    <row r="16" spans="1:16" s="44" customFormat="1" ht="15.75" customHeight="1">
      <c r="A16" s="370"/>
      <c r="B16" s="371"/>
      <c r="C16" s="67">
        <v>11</v>
      </c>
      <c r="D16" s="67" t="s">
        <v>346</v>
      </c>
      <c r="E16" s="101">
        <f>SUM(F16:G16)</f>
        <v>3289</v>
      </c>
      <c r="F16" s="101">
        <v>1204</v>
      </c>
      <c r="G16" s="101">
        <v>2085</v>
      </c>
      <c r="H16" s="101">
        <f>SUM(I16:J16)</f>
        <v>3320</v>
      </c>
      <c r="I16" s="101">
        <f>'연령별-금년(남)'!AA15</f>
        <v>1218</v>
      </c>
      <c r="J16" s="101">
        <f>'연령별-금년(여)'!AA15</f>
        <v>2102</v>
      </c>
      <c r="K16" s="102">
        <f>SUM(L16+N16)</f>
        <v>31</v>
      </c>
      <c r="L16" s="102">
        <f>I16-F16</f>
        <v>14</v>
      </c>
      <c r="M16" s="103">
        <f>ROUNDDOWN((L16/F16),3)</f>
        <v>0.011</v>
      </c>
      <c r="N16" s="102">
        <f>+J16-G16</f>
        <v>17</v>
      </c>
      <c r="O16" s="103">
        <f>ROUNDDOWN((N16/G16),3)</f>
        <v>0.008</v>
      </c>
      <c r="P16" s="103">
        <f>ROUNDDOWN((K16/E16),3)</f>
        <v>0.009</v>
      </c>
    </row>
    <row r="17" spans="1:16" s="44" customFormat="1" ht="15.75" customHeight="1">
      <c r="A17" s="370"/>
      <c r="B17" s="371"/>
      <c r="C17" s="67">
        <v>12</v>
      </c>
      <c r="D17" s="68" t="s">
        <v>490</v>
      </c>
      <c r="E17" s="101">
        <f>SUM(F17:G17)</f>
        <v>3399</v>
      </c>
      <c r="F17" s="101">
        <v>1464</v>
      </c>
      <c r="G17" s="101">
        <v>1935</v>
      </c>
      <c r="H17" s="101">
        <f>SUM(I17:J17)</f>
        <v>3483</v>
      </c>
      <c r="I17" s="101">
        <f>'연령별-금년(남)'!AA16</f>
        <v>1496</v>
      </c>
      <c r="J17" s="101">
        <f>'연령별-금년(여)'!AA16</f>
        <v>1987</v>
      </c>
      <c r="K17" s="102">
        <f>SUM(L17+N17)</f>
        <v>84</v>
      </c>
      <c r="L17" s="102">
        <f>I17-F17</f>
        <v>32</v>
      </c>
      <c r="M17" s="103">
        <f>ROUNDDOWN((L17/F17),3)</f>
        <v>0.021</v>
      </c>
      <c r="N17" s="102">
        <f>+J17-G17</f>
        <v>52</v>
      </c>
      <c r="O17" s="103">
        <f>ROUNDDOWN((N17/G17),3)</f>
        <v>0.026000000000000002</v>
      </c>
      <c r="P17" s="103">
        <f>ROUNDDOWN((K17/E17),3)</f>
        <v>0.024</v>
      </c>
    </row>
    <row r="18" spans="1:16" s="44" customFormat="1" ht="15.75" customHeight="1">
      <c r="A18" s="370"/>
      <c r="B18" s="371"/>
      <c r="C18" s="68">
        <v>13</v>
      </c>
      <c r="D18" s="67" t="s">
        <v>498</v>
      </c>
      <c r="E18" s="101">
        <f>SUM(F18:G18)</f>
        <v>793</v>
      </c>
      <c r="F18" s="101">
        <v>341</v>
      </c>
      <c r="G18" s="101">
        <v>452</v>
      </c>
      <c r="H18" s="101">
        <f>SUM(I18:J18)</f>
        <v>828</v>
      </c>
      <c r="I18" s="101">
        <f>'연령별-금년(남)'!AA17</f>
        <v>358</v>
      </c>
      <c r="J18" s="101">
        <f>'연령별-금년(여)'!AA17</f>
        <v>470</v>
      </c>
      <c r="K18" s="102">
        <f>SUM(L18+N18)</f>
        <v>35</v>
      </c>
      <c r="L18" s="102">
        <f>I18-F18</f>
        <v>17</v>
      </c>
      <c r="M18" s="103">
        <f>ROUNDDOWN((L18/F18),3)</f>
        <v>0.049</v>
      </c>
      <c r="N18" s="102">
        <f>+J18-G18</f>
        <v>18</v>
      </c>
      <c r="O18" s="103">
        <f>ROUNDDOWN((N18/G18),3)</f>
        <v>0.039</v>
      </c>
      <c r="P18" s="103">
        <f>ROUNDDOWN((K18/E18),3)</f>
        <v>0.044</v>
      </c>
    </row>
    <row r="19" spans="1:16" s="44" customFormat="1" ht="15.75" customHeight="1">
      <c r="A19" s="370"/>
      <c r="B19" s="371"/>
      <c r="C19" s="366" t="s">
        <v>692</v>
      </c>
      <c r="D19" s="367"/>
      <c r="E19" s="101">
        <f>SUM(F19:G19)</f>
        <v>18560</v>
      </c>
      <c r="F19" s="101">
        <f>SUM(F13:F18)</f>
        <v>6872</v>
      </c>
      <c r="G19" s="101">
        <f>SUM(G13:G18)</f>
        <v>11688</v>
      </c>
      <c r="H19" s="101">
        <f>SUM(I19:J19)</f>
        <v>18693</v>
      </c>
      <c r="I19" s="101">
        <f>'연령별-금년(남)'!AA18</f>
        <v>6935</v>
      </c>
      <c r="J19" s="101">
        <f>'연령별-금년(여)'!AA18</f>
        <v>11758</v>
      </c>
      <c r="K19" s="102">
        <f>SUM(K13:K18)</f>
        <v>133</v>
      </c>
      <c r="L19" s="102">
        <f>SUM(L13:L18)</f>
        <v>63</v>
      </c>
      <c r="M19" s="103">
        <f>ROUNDDOWN((L19/F19),3)</f>
        <v>0.009</v>
      </c>
      <c r="N19" s="102">
        <f>SUM(N13:N18)</f>
        <v>70</v>
      </c>
      <c r="O19" s="103">
        <f>ROUNDDOWN((N19/G19),3)</f>
        <v>0.005</v>
      </c>
      <c r="P19" s="103">
        <f>ROUNDDOWN((K19/E19),3)</f>
        <v>0.007000000000000001</v>
      </c>
    </row>
    <row r="20" spans="1:16" s="44" customFormat="1" ht="15.75" customHeight="1">
      <c r="A20" s="370"/>
      <c r="B20" s="371" t="s">
        <v>341</v>
      </c>
      <c r="C20" s="72">
        <v>14</v>
      </c>
      <c r="D20" s="72" t="s">
        <v>502</v>
      </c>
      <c r="E20" s="101">
        <f>SUM(F20:G20)</f>
        <v>1181</v>
      </c>
      <c r="F20" s="101">
        <v>524</v>
      </c>
      <c r="G20" s="101">
        <v>657</v>
      </c>
      <c r="H20" s="101">
        <f>SUM(I20:J20)</f>
        <v>1200</v>
      </c>
      <c r="I20" s="101">
        <f>'연령별-금년(남)'!AA19</f>
        <v>538</v>
      </c>
      <c r="J20" s="101">
        <f>'연령별-금년(여)'!AA19</f>
        <v>662</v>
      </c>
      <c r="K20" s="102">
        <f>SUM(L20+N20)</f>
        <v>19</v>
      </c>
      <c r="L20" s="102">
        <f>I20-F20</f>
        <v>14</v>
      </c>
      <c r="M20" s="103">
        <f>ROUNDDOWN((L20/F20),3)</f>
        <v>0.026000000000000002</v>
      </c>
      <c r="N20" s="102">
        <f>+J20-G20</f>
        <v>5</v>
      </c>
      <c r="O20" s="103">
        <f>ROUNDDOWN((N20/G20),3)</f>
        <v>0.007000000000000001</v>
      </c>
      <c r="P20" s="103">
        <f>ROUNDDOWN((K20/E20),3)</f>
        <v>0.016</v>
      </c>
    </row>
    <row r="21" spans="1:16" s="44" customFormat="1" ht="15.75" customHeight="1">
      <c r="A21" s="370"/>
      <c r="B21" s="371"/>
      <c r="C21" s="67">
        <v>15</v>
      </c>
      <c r="D21" s="67" t="s">
        <v>461</v>
      </c>
      <c r="E21" s="101">
        <f>SUM(F21:G21)</f>
        <v>614</v>
      </c>
      <c r="F21" s="101">
        <v>293</v>
      </c>
      <c r="G21" s="101">
        <v>321</v>
      </c>
      <c r="H21" s="101">
        <f>SUM(I21:J21)</f>
        <v>609</v>
      </c>
      <c r="I21" s="101">
        <f>'연령별-금년(남)'!AA20</f>
        <v>296</v>
      </c>
      <c r="J21" s="101">
        <f>'연령별-금년(여)'!AA20</f>
        <v>313</v>
      </c>
      <c r="K21" s="102">
        <f>SUM(L21+N21)</f>
        <v>-5</v>
      </c>
      <c r="L21" s="102">
        <f>I21-F21</f>
        <v>3</v>
      </c>
      <c r="M21" s="103">
        <f>ROUNDDOWN((L21/F21),3)</f>
        <v>0.01</v>
      </c>
      <c r="N21" s="102">
        <f>+J21-G21</f>
        <v>-8</v>
      </c>
      <c r="O21" s="103">
        <f>ROUNDDOWN((N21/G21),3)</f>
        <v>-0.024</v>
      </c>
      <c r="P21" s="103">
        <f>ROUNDDOWN((K21/E21),3)</f>
        <v>-0.008</v>
      </c>
    </row>
    <row r="22" spans="1:16" s="44" customFormat="1" ht="15.75" customHeight="1">
      <c r="A22" s="370"/>
      <c r="B22" s="371"/>
      <c r="C22" s="67">
        <v>16</v>
      </c>
      <c r="D22" s="67" t="s">
        <v>504</v>
      </c>
      <c r="E22" s="101">
        <f>SUM(F22:G22)</f>
        <v>880</v>
      </c>
      <c r="F22" s="101">
        <v>371</v>
      </c>
      <c r="G22" s="101">
        <v>509</v>
      </c>
      <c r="H22" s="101">
        <f>SUM(I22:J22)</f>
        <v>903</v>
      </c>
      <c r="I22" s="101">
        <f>'연령별-금년(남)'!AA21</f>
        <v>385</v>
      </c>
      <c r="J22" s="101">
        <f>'연령별-금년(여)'!AA21</f>
        <v>518</v>
      </c>
      <c r="K22" s="102">
        <f>SUM(L22+N22)</f>
        <v>23</v>
      </c>
      <c r="L22" s="102">
        <f>I22-F22</f>
        <v>14</v>
      </c>
      <c r="M22" s="103">
        <f>ROUNDDOWN((L22/F22),3)</f>
        <v>0.037</v>
      </c>
      <c r="N22" s="102">
        <f>+J22-G22</f>
        <v>9</v>
      </c>
      <c r="O22" s="103">
        <f>ROUNDDOWN((N22/G22),3)</f>
        <v>0.017</v>
      </c>
      <c r="P22" s="103">
        <f>ROUNDDOWN((K22/E22),3)</f>
        <v>0.026000000000000002</v>
      </c>
    </row>
    <row r="23" spans="1:16" s="44" customFormat="1" ht="15.75" customHeight="1">
      <c r="A23" s="370"/>
      <c r="B23" s="371"/>
      <c r="C23" s="67">
        <v>17</v>
      </c>
      <c r="D23" s="67" t="s">
        <v>471</v>
      </c>
      <c r="E23" s="101">
        <f>SUM(F23:G23)</f>
        <v>1682</v>
      </c>
      <c r="F23" s="101">
        <v>711</v>
      </c>
      <c r="G23" s="101">
        <v>971</v>
      </c>
      <c r="H23" s="101">
        <f>SUM(I23:J23)</f>
        <v>1711</v>
      </c>
      <c r="I23" s="101">
        <f>'연령별-금년(남)'!AA22</f>
        <v>723</v>
      </c>
      <c r="J23" s="101">
        <f>'연령별-금년(여)'!AA22</f>
        <v>988</v>
      </c>
      <c r="K23" s="102">
        <f>SUM(L23+N23)</f>
        <v>29</v>
      </c>
      <c r="L23" s="102">
        <f>I23-F23</f>
        <v>12</v>
      </c>
      <c r="M23" s="103">
        <f>ROUNDDOWN((L23/F23),3)</f>
        <v>0.016</v>
      </c>
      <c r="N23" s="102">
        <f>+J23-G23</f>
        <v>17</v>
      </c>
      <c r="O23" s="103">
        <f>ROUNDDOWN((N23/G23),3)</f>
        <v>0.017</v>
      </c>
      <c r="P23" s="103">
        <f>ROUNDDOWN((K23/E23),3)</f>
        <v>0.017</v>
      </c>
    </row>
    <row r="24" spans="1:16" s="44" customFormat="1" ht="15.75" customHeight="1">
      <c r="A24" s="370"/>
      <c r="B24" s="371"/>
      <c r="C24" s="67">
        <v>18</v>
      </c>
      <c r="D24" s="67" t="s">
        <v>472</v>
      </c>
      <c r="E24" s="101">
        <f>SUM(F24:G24)</f>
        <v>1437</v>
      </c>
      <c r="F24" s="101">
        <v>605</v>
      </c>
      <c r="G24" s="101">
        <v>832</v>
      </c>
      <c r="H24" s="101">
        <f>SUM(I24:J24)</f>
        <v>1446</v>
      </c>
      <c r="I24" s="101">
        <f>'연령별-금년(남)'!AA23</f>
        <v>608</v>
      </c>
      <c r="J24" s="101">
        <f>'연령별-금년(여)'!AA23</f>
        <v>838</v>
      </c>
      <c r="K24" s="102">
        <f>SUM(L24+N24)</f>
        <v>9</v>
      </c>
      <c r="L24" s="102">
        <f>I24-F24</f>
        <v>3</v>
      </c>
      <c r="M24" s="103">
        <f>ROUNDDOWN((L24/F24),3)</f>
        <v>0.004</v>
      </c>
      <c r="N24" s="102">
        <f>+J24-G24</f>
        <v>6</v>
      </c>
      <c r="O24" s="103">
        <f>ROUNDDOWN((N24/G24),3)</f>
        <v>0.007000000000000001</v>
      </c>
      <c r="P24" s="103">
        <f>ROUNDDOWN((K24/E24),3)</f>
        <v>0.006</v>
      </c>
    </row>
    <row r="25" spans="1:16" s="44" customFormat="1" ht="15.75" customHeight="1">
      <c r="A25" s="370"/>
      <c r="B25" s="371"/>
      <c r="C25" s="67">
        <v>19</v>
      </c>
      <c r="D25" s="67" t="s">
        <v>479</v>
      </c>
      <c r="E25" s="101">
        <f>SUM(F25:G25)</f>
        <v>2257</v>
      </c>
      <c r="F25" s="101">
        <v>932</v>
      </c>
      <c r="G25" s="101">
        <v>1325</v>
      </c>
      <c r="H25" s="101">
        <f>SUM(I25:J25)</f>
        <v>2281</v>
      </c>
      <c r="I25" s="101">
        <f>'연령별-금년(남)'!AA24</f>
        <v>946</v>
      </c>
      <c r="J25" s="101">
        <f>'연령별-금년(여)'!AA24</f>
        <v>1335</v>
      </c>
      <c r="K25" s="102">
        <f>SUM(L25+N25)</f>
        <v>24</v>
      </c>
      <c r="L25" s="102">
        <f>I25-F25</f>
        <v>14</v>
      </c>
      <c r="M25" s="103">
        <f>ROUNDDOWN((L25/F25),3)</f>
        <v>0.015</v>
      </c>
      <c r="N25" s="102">
        <f>+J25-G25</f>
        <v>10</v>
      </c>
      <c r="O25" s="103">
        <f>ROUNDDOWN((N25/G25),3)</f>
        <v>0.007000000000000001</v>
      </c>
      <c r="P25" s="103">
        <f>ROUNDDOWN((K25/E25),3)</f>
        <v>0.01</v>
      </c>
    </row>
    <row r="26" spans="1:16" s="44" customFormat="1" ht="15.75" customHeight="1">
      <c r="A26" s="370"/>
      <c r="B26" s="371"/>
      <c r="C26" s="366" t="s">
        <v>692</v>
      </c>
      <c r="D26" s="367"/>
      <c r="E26" s="101">
        <f>SUM(F26:G26)</f>
        <v>8051</v>
      </c>
      <c r="F26" s="101">
        <f>SUM(F20:F25)</f>
        <v>3436</v>
      </c>
      <c r="G26" s="101">
        <f>SUM(G20:G25)</f>
        <v>4615</v>
      </c>
      <c r="H26" s="101">
        <f>SUM(I26:J26)</f>
        <v>8150</v>
      </c>
      <c r="I26" s="101">
        <f>'연령별-금년(남)'!AA25</f>
        <v>3496</v>
      </c>
      <c r="J26" s="101">
        <f>'연령별-금년(여)'!AA25</f>
        <v>4654</v>
      </c>
      <c r="K26" s="102">
        <f>SUM(K20:K25)</f>
        <v>99</v>
      </c>
      <c r="L26" s="102">
        <f>SUM(L20:L25)</f>
        <v>60</v>
      </c>
      <c r="M26" s="103">
        <f>ROUNDDOWN((L26/F26),3)</f>
        <v>0.017</v>
      </c>
      <c r="N26" s="102">
        <f>SUM(N20:N25)</f>
        <v>39</v>
      </c>
      <c r="O26" s="103">
        <f>ROUNDDOWN((N26/G26),3)</f>
        <v>0.008</v>
      </c>
      <c r="P26" s="103">
        <f>ROUNDDOWN((K26/E26),3)</f>
        <v>0.012</v>
      </c>
    </row>
    <row r="27" spans="1:16" s="44" customFormat="1" ht="15.75" customHeight="1">
      <c r="A27" s="370"/>
      <c r="B27" s="368" t="s">
        <v>486</v>
      </c>
      <c r="C27" s="368"/>
      <c r="D27" s="369"/>
      <c r="E27" s="101">
        <f>SUM(F27:G27)</f>
        <v>44869</v>
      </c>
      <c r="F27" s="101">
        <f>F26+F19+F12</f>
        <v>17376</v>
      </c>
      <c r="G27" s="101">
        <f>G26+G19+G12</f>
        <v>27493</v>
      </c>
      <c r="H27" s="101">
        <f>SUM(I27:J27)</f>
        <v>45258</v>
      </c>
      <c r="I27" s="101">
        <f>'연령별-금년(남)'!AA26</f>
        <v>17606</v>
      </c>
      <c r="J27" s="101">
        <f>'연령별-금년(여)'!AA26</f>
        <v>27652</v>
      </c>
      <c r="K27" s="102">
        <f>K26+K19+K12</f>
        <v>389</v>
      </c>
      <c r="L27" s="102">
        <f>L26+L19+L12</f>
        <v>230</v>
      </c>
      <c r="M27" s="103">
        <f>ROUNDDOWN((L27/F27),3)</f>
        <v>0.013</v>
      </c>
      <c r="N27" s="102">
        <f>N26+N19+N12</f>
        <v>159</v>
      </c>
      <c r="O27" s="103">
        <f>ROUNDDOWN((N27/G27),3)</f>
        <v>0.005</v>
      </c>
      <c r="P27" s="103">
        <f>ROUNDDOWN((K27/E27),3)</f>
        <v>0.008</v>
      </c>
    </row>
    <row r="28" spans="1:16" s="44" customFormat="1" ht="15.75" customHeight="1">
      <c r="A28" s="370" t="s">
        <v>753</v>
      </c>
      <c r="B28" s="371" t="s">
        <v>381</v>
      </c>
      <c r="C28" s="67">
        <v>20</v>
      </c>
      <c r="D28" s="67" t="s">
        <v>351</v>
      </c>
      <c r="E28" s="101">
        <f>SUM(F28:G28)</f>
        <v>4449</v>
      </c>
      <c r="F28" s="101">
        <v>1898</v>
      </c>
      <c r="G28" s="101">
        <v>2551</v>
      </c>
      <c r="H28" s="101">
        <f>SUM(I28:J28)</f>
        <v>4461</v>
      </c>
      <c r="I28" s="101">
        <f>'연령별-금년(남)'!AA27</f>
        <v>1920</v>
      </c>
      <c r="J28" s="101">
        <f>'연령별-금년(여)'!AA27</f>
        <v>2541</v>
      </c>
      <c r="K28" s="102">
        <f>SUM(L28+N28)</f>
        <v>12</v>
      </c>
      <c r="L28" s="102">
        <f>I28-F28</f>
        <v>22</v>
      </c>
      <c r="M28" s="103">
        <f>ROUNDDOWN((L28/F28),3)</f>
        <v>0.011</v>
      </c>
      <c r="N28" s="102">
        <f>+J28-G28</f>
        <v>-10</v>
      </c>
      <c r="O28" s="103">
        <f>ROUNDDOWN((N28/G28),3)</f>
        <v>-0.003</v>
      </c>
      <c r="P28" s="103">
        <f>ROUNDDOWN((K28/E28),3)</f>
        <v>0.002</v>
      </c>
    </row>
    <row r="29" spans="1:16" s="44" customFormat="1" ht="15.75" customHeight="1">
      <c r="A29" s="370"/>
      <c r="B29" s="371"/>
      <c r="C29" s="67">
        <v>21</v>
      </c>
      <c r="D29" s="67" t="s">
        <v>387</v>
      </c>
      <c r="E29" s="101">
        <f>SUM(F29:G29)</f>
        <v>4145</v>
      </c>
      <c r="F29" s="101">
        <v>1753</v>
      </c>
      <c r="G29" s="101">
        <v>2392</v>
      </c>
      <c r="H29" s="101">
        <f>SUM(I29:J29)</f>
        <v>4153</v>
      </c>
      <c r="I29" s="101">
        <f>'연령별-금년(남)'!AA28</f>
        <v>1763</v>
      </c>
      <c r="J29" s="101">
        <f>'연령별-금년(여)'!AA28</f>
        <v>2390</v>
      </c>
      <c r="K29" s="102">
        <f>SUM(L29+N29)</f>
        <v>8</v>
      </c>
      <c r="L29" s="102">
        <f>I29-F29</f>
        <v>10</v>
      </c>
      <c r="M29" s="103">
        <f>ROUNDDOWN((L29/F29),3)</f>
        <v>0.005</v>
      </c>
      <c r="N29" s="102">
        <f>+J29-G29</f>
        <v>-2</v>
      </c>
      <c r="O29" s="103">
        <f>ROUNDDOWN((N29/G29),3)</f>
        <v>-0</v>
      </c>
      <c r="P29" s="103">
        <f>ROUNDDOWN((K29/E29),3)</f>
        <v>0.001</v>
      </c>
    </row>
    <row r="30" spans="1:16" s="44" customFormat="1" ht="15.75" customHeight="1">
      <c r="A30" s="370"/>
      <c r="B30" s="371"/>
      <c r="C30" s="67">
        <v>22</v>
      </c>
      <c r="D30" s="67" t="s">
        <v>539</v>
      </c>
      <c r="E30" s="101">
        <f>SUM(F30:G30)</f>
        <v>7804</v>
      </c>
      <c r="F30" s="101">
        <v>3339</v>
      </c>
      <c r="G30" s="101">
        <v>4465</v>
      </c>
      <c r="H30" s="101">
        <f>SUM(I30:J30)</f>
        <v>7768</v>
      </c>
      <c r="I30" s="101">
        <f>'연령별-금년(남)'!AA29</f>
        <v>3341</v>
      </c>
      <c r="J30" s="101">
        <f>'연령별-금년(여)'!AA29</f>
        <v>4427</v>
      </c>
      <c r="K30" s="102">
        <f>SUM(L30+N30)</f>
        <v>-36</v>
      </c>
      <c r="L30" s="102">
        <f>I30-F30</f>
        <v>2</v>
      </c>
      <c r="M30" s="103">
        <f>ROUNDDOWN((L30/F30),3)</f>
        <v>0</v>
      </c>
      <c r="N30" s="102">
        <f>+J30-G30</f>
        <v>-38</v>
      </c>
      <c r="O30" s="103">
        <f>ROUNDDOWN((N30/G30),3)</f>
        <v>-0.008</v>
      </c>
      <c r="P30" s="103">
        <f>ROUNDDOWN((K30/E30),3)</f>
        <v>-0.004</v>
      </c>
    </row>
    <row r="31" spans="1:16" s="44" customFormat="1" ht="15.75" customHeight="1">
      <c r="A31" s="370"/>
      <c r="B31" s="371"/>
      <c r="C31" s="67">
        <v>23</v>
      </c>
      <c r="D31" s="67" t="s">
        <v>496</v>
      </c>
      <c r="E31" s="101">
        <f>SUM(F31:G31)</f>
        <v>1223</v>
      </c>
      <c r="F31" s="101">
        <v>508</v>
      </c>
      <c r="G31" s="101">
        <v>715</v>
      </c>
      <c r="H31" s="101">
        <f>SUM(I31:J31)</f>
        <v>1222</v>
      </c>
      <c r="I31" s="101">
        <f>'연령별-금년(남)'!AA30</f>
        <v>508</v>
      </c>
      <c r="J31" s="101">
        <f>'연령별-금년(여)'!AA30</f>
        <v>714</v>
      </c>
      <c r="K31" s="102">
        <f>SUM(L31+N31)</f>
        <v>-1</v>
      </c>
      <c r="L31" s="102">
        <f>I31-F31</f>
        <v>0</v>
      </c>
      <c r="M31" s="103">
        <f>ROUNDDOWN((L31/F31),3)</f>
        <v>0</v>
      </c>
      <c r="N31" s="102">
        <f>+J31-G31</f>
        <v>-1</v>
      </c>
      <c r="O31" s="103">
        <f>ROUNDDOWN((N31/G31),3)</f>
        <v>-0.001</v>
      </c>
      <c r="P31" s="103">
        <f>ROUNDDOWN((K31/E31),3)</f>
        <v>-0</v>
      </c>
    </row>
    <row r="32" spans="1:16" s="44" customFormat="1" ht="15.75" customHeight="1">
      <c r="A32" s="370"/>
      <c r="B32" s="371"/>
      <c r="C32" s="366" t="s">
        <v>692</v>
      </c>
      <c r="D32" s="367"/>
      <c r="E32" s="101">
        <f>SUM(F32:G32)</f>
        <v>17621</v>
      </c>
      <c r="F32" s="101">
        <v>7498</v>
      </c>
      <c r="G32" s="101">
        <v>10123</v>
      </c>
      <c r="H32" s="101">
        <f>SUM(I32:J32)</f>
        <v>17604</v>
      </c>
      <c r="I32" s="101">
        <f>'연령별-금년(남)'!AA31</f>
        <v>7532</v>
      </c>
      <c r="J32" s="101">
        <f>'연령별-금년(여)'!AA31</f>
        <v>10072</v>
      </c>
      <c r="K32" s="105">
        <f>SUM(K28:K31)</f>
        <v>-17</v>
      </c>
      <c r="L32" s="105">
        <f>SUM(L28:L31)</f>
        <v>34</v>
      </c>
      <c r="M32" s="103">
        <f>ROUNDDOWN((L32/F32),3)</f>
        <v>0.004</v>
      </c>
      <c r="N32" s="105">
        <f>SUM(N28:N31)</f>
        <v>-51</v>
      </c>
      <c r="O32" s="103">
        <f>ROUNDDOWN((N32/G32),3)</f>
        <v>-0.005</v>
      </c>
      <c r="P32" s="103">
        <f>ROUNDDOWN((K32/E32),3)</f>
        <v>-0</v>
      </c>
    </row>
    <row r="33" spans="1:16" s="44" customFormat="1" ht="15.75" customHeight="1">
      <c r="A33" s="370"/>
      <c r="B33" s="371" t="s">
        <v>358</v>
      </c>
      <c r="C33" s="67">
        <v>24</v>
      </c>
      <c r="D33" s="67" t="s">
        <v>314</v>
      </c>
      <c r="E33" s="101">
        <f>SUM(F33:G33)</f>
        <v>5421</v>
      </c>
      <c r="F33" s="101">
        <v>2239</v>
      </c>
      <c r="G33" s="101">
        <v>3182</v>
      </c>
      <c r="H33" s="101">
        <f>SUM(I33:J33)</f>
        <v>4742</v>
      </c>
      <c r="I33" s="101">
        <f>'연령별-금년(남)'!AA32</f>
        <v>1990</v>
      </c>
      <c r="J33" s="101">
        <f>'연령별-금년(여)'!AA32</f>
        <v>2752</v>
      </c>
      <c r="K33" s="102">
        <f>SUM(L33+N33)</f>
        <v>-679</v>
      </c>
      <c r="L33" s="102">
        <f>I33-F33</f>
        <v>-249</v>
      </c>
      <c r="M33" s="103">
        <f>ROUNDDOWN((L33/F33),3)</f>
        <v>-0.111</v>
      </c>
      <c r="N33" s="102">
        <f>+J33-G33</f>
        <v>-430</v>
      </c>
      <c r="O33" s="103">
        <f>ROUNDDOWN((N33/G33),3)</f>
        <v>-0.135</v>
      </c>
      <c r="P33" s="103">
        <f>ROUNDDOWN((K33/E33),3)</f>
        <v>-0.125</v>
      </c>
    </row>
    <row r="34" spans="1:16" s="44" customFormat="1" ht="15.75" customHeight="1">
      <c r="A34" s="370"/>
      <c r="B34" s="371"/>
      <c r="C34" s="67">
        <v>25</v>
      </c>
      <c r="D34" s="67" t="s">
        <v>468</v>
      </c>
      <c r="E34" s="101">
        <f>SUM(F34:G34)</f>
        <v>7104</v>
      </c>
      <c r="F34" s="101">
        <v>2895</v>
      </c>
      <c r="G34" s="101">
        <v>4209</v>
      </c>
      <c r="H34" s="101">
        <f>SUM(I34:J34)</f>
        <v>6071</v>
      </c>
      <c r="I34" s="101">
        <f>'연령별-금년(남)'!AA33</f>
        <v>2486</v>
      </c>
      <c r="J34" s="101">
        <f>'연령별-금년(여)'!AA33</f>
        <v>3585</v>
      </c>
      <c r="K34" s="102">
        <f>SUM(L34+N34)</f>
        <v>-1033</v>
      </c>
      <c r="L34" s="102">
        <f>I34-F34</f>
        <v>-409</v>
      </c>
      <c r="M34" s="103">
        <f>ROUNDDOWN((L34/F34),3)</f>
        <v>-0.141</v>
      </c>
      <c r="N34" s="102">
        <f>+J34-G34</f>
        <v>-624</v>
      </c>
      <c r="O34" s="103">
        <f>ROUNDDOWN((N34/G34),3)</f>
        <v>-0.148</v>
      </c>
      <c r="P34" s="103">
        <f>ROUNDDOWN((K34/E34),3)</f>
        <v>-0.145</v>
      </c>
    </row>
    <row r="35" spans="1:16" s="44" customFormat="1" ht="15.75" customHeight="1">
      <c r="A35" s="370"/>
      <c r="B35" s="371"/>
      <c r="C35" s="67">
        <v>26</v>
      </c>
      <c r="D35" s="76" t="s">
        <v>362</v>
      </c>
      <c r="E35" s="101">
        <f>SUM(F35:G35)</f>
        <v>0</v>
      </c>
      <c r="F35" s="101"/>
      <c r="G35" s="101"/>
      <c r="H35" s="101">
        <f>SUM(I35:J35)</f>
        <v>1844</v>
      </c>
      <c r="I35" s="101">
        <f>'연령별-금년(남)'!AA34</f>
        <v>749</v>
      </c>
      <c r="J35" s="101">
        <f>'연령별-금년(여)'!AA34</f>
        <v>1095</v>
      </c>
      <c r="K35" s="102"/>
      <c r="L35" s="102">
        <f>I35-F35</f>
        <v>749</v>
      </c>
      <c r="M35" s="103"/>
      <c r="N35" s="102">
        <f>+J35-G35</f>
        <v>1095</v>
      </c>
      <c r="O35" s="103"/>
      <c r="P35" s="103"/>
    </row>
    <row r="36" spans="1:16" s="44" customFormat="1" ht="15.75" customHeight="1">
      <c r="A36" s="370"/>
      <c r="B36" s="371"/>
      <c r="C36" s="67">
        <v>27</v>
      </c>
      <c r="D36" s="67" t="s">
        <v>485</v>
      </c>
      <c r="E36" s="101">
        <f>SUM(F36:G36)</f>
        <v>3516</v>
      </c>
      <c r="F36" s="101">
        <v>1464</v>
      </c>
      <c r="G36" s="101">
        <v>2052</v>
      </c>
      <c r="H36" s="101">
        <f>SUM(I36:J36)</f>
        <v>3679</v>
      </c>
      <c r="I36" s="101">
        <f>'연령별-금년(남)'!AA35</f>
        <v>1559</v>
      </c>
      <c r="J36" s="101">
        <f>'연령별-금년(여)'!AA35</f>
        <v>2120</v>
      </c>
      <c r="K36" s="102">
        <f>SUM(L36+N36)</f>
        <v>163</v>
      </c>
      <c r="L36" s="102">
        <f>I36-F36</f>
        <v>95</v>
      </c>
      <c r="M36" s="103">
        <f>ROUNDDOWN((L36/F36),3)</f>
        <v>0.064</v>
      </c>
      <c r="N36" s="102">
        <f>+J36-G36</f>
        <v>68</v>
      </c>
      <c r="O36" s="103">
        <f>ROUNDDOWN((N36/G36),3)</f>
        <v>0.033</v>
      </c>
      <c r="P36" s="103">
        <f>ROUNDDOWN((K36/E36),3)</f>
        <v>0.046</v>
      </c>
    </row>
    <row r="37" spans="1:16" s="44" customFormat="1" ht="15.75" customHeight="1">
      <c r="A37" s="370"/>
      <c r="B37" s="371"/>
      <c r="C37" s="67">
        <v>28</v>
      </c>
      <c r="D37" s="67" t="s">
        <v>371</v>
      </c>
      <c r="E37" s="101">
        <f>SUM(F37:G37)</f>
        <v>1105</v>
      </c>
      <c r="F37" s="101">
        <v>493</v>
      </c>
      <c r="G37" s="101">
        <v>612</v>
      </c>
      <c r="H37" s="101">
        <f>SUM(I37:J37)</f>
        <v>1131</v>
      </c>
      <c r="I37" s="101">
        <f>'연령별-금년(남)'!AA36</f>
        <v>505</v>
      </c>
      <c r="J37" s="101">
        <f>'연령별-금년(여)'!AA36</f>
        <v>626</v>
      </c>
      <c r="K37" s="102">
        <f>SUM(L37+N37)</f>
        <v>26</v>
      </c>
      <c r="L37" s="102">
        <f>I37-F37</f>
        <v>12</v>
      </c>
      <c r="M37" s="103">
        <f>ROUNDDOWN((L37/F37),3)</f>
        <v>0.024</v>
      </c>
      <c r="N37" s="102">
        <f>+J37-G37</f>
        <v>14</v>
      </c>
      <c r="O37" s="103">
        <f>ROUNDDOWN((N37/G37),3)</f>
        <v>0.022</v>
      </c>
      <c r="P37" s="103">
        <f>ROUNDDOWN((K37/E37),3)</f>
        <v>0.023</v>
      </c>
    </row>
    <row r="38" spans="1:16" s="44" customFormat="1" ht="15.75" customHeight="1">
      <c r="A38" s="370"/>
      <c r="B38" s="371"/>
      <c r="C38" s="366" t="s">
        <v>692</v>
      </c>
      <c r="D38" s="367"/>
      <c r="E38" s="101">
        <f>SUM(F38:G38)</f>
        <v>17146</v>
      </c>
      <c r="F38" s="101">
        <f>SUM(F33:F37)</f>
        <v>7091</v>
      </c>
      <c r="G38" s="101">
        <f>SUM(G33:G37)</f>
        <v>10055</v>
      </c>
      <c r="H38" s="101">
        <f>SUM(I38:J38)</f>
        <v>17467</v>
      </c>
      <c r="I38" s="101">
        <f>'연령별-금년(남)'!AA37</f>
        <v>7289</v>
      </c>
      <c r="J38" s="101">
        <f>'연령별-금년(여)'!AA37</f>
        <v>10178</v>
      </c>
      <c r="K38" s="105">
        <f>SUM(K33:K37)</f>
        <v>-1523</v>
      </c>
      <c r="L38" s="105">
        <f>SUM(L33:L37)</f>
        <v>198</v>
      </c>
      <c r="M38" s="77">
        <f>SUM(M33:M37)</f>
        <v>-0.164</v>
      </c>
      <c r="N38" s="105">
        <f>SUM(N33:N37)</f>
        <v>123</v>
      </c>
      <c r="O38" s="77">
        <f>SUM(O33:O37)</f>
        <v>-0.228</v>
      </c>
      <c r="P38" s="77">
        <f>SUM(P33:P37)</f>
        <v>-0.20100000000000004</v>
      </c>
    </row>
    <row r="39" spans="1:16" s="44" customFormat="1" ht="15.75" customHeight="1">
      <c r="A39" s="370"/>
      <c r="B39" s="371" t="s">
        <v>341</v>
      </c>
      <c r="C39" s="67">
        <v>29</v>
      </c>
      <c r="D39" s="67" t="s">
        <v>391</v>
      </c>
      <c r="E39" s="101">
        <f>SUM(F39:G39)</f>
        <v>2807</v>
      </c>
      <c r="F39" s="101">
        <v>1208</v>
      </c>
      <c r="G39" s="101">
        <v>1599</v>
      </c>
      <c r="H39" s="101">
        <f>SUM(I39:J39)</f>
        <v>2841</v>
      </c>
      <c r="I39" s="101">
        <f>'연령별-금년(남)'!AA38</f>
        <v>1237</v>
      </c>
      <c r="J39" s="101">
        <f>'연령별-금년(여)'!AA38</f>
        <v>1604</v>
      </c>
      <c r="K39" s="102">
        <f>SUM(L39+N39)</f>
        <v>223</v>
      </c>
      <c r="L39" s="102">
        <v>90</v>
      </c>
      <c r="M39" s="103">
        <f>ROUNDDOWN((L39/F39),3)</f>
        <v>0.074</v>
      </c>
      <c r="N39" s="102">
        <v>133</v>
      </c>
      <c r="O39" s="103">
        <f>ROUNDDOWN((N39/G39),3)</f>
        <v>0.083</v>
      </c>
      <c r="P39" s="103">
        <f>ROUNDDOWN((K39/E39),3)</f>
        <v>0.079</v>
      </c>
    </row>
    <row r="40" spans="1:16" s="44" customFormat="1" ht="15.75" customHeight="1">
      <c r="A40" s="370"/>
      <c r="B40" s="371"/>
      <c r="C40" s="67">
        <v>30</v>
      </c>
      <c r="D40" s="67" t="s">
        <v>354</v>
      </c>
      <c r="E40" s="101">
        <f>SUM(F40:G40)</f>
        <v>4002</v>
      </c>
      <c r="F40" s="101">
        <v>1756</v>
      </c>
      <c r="G40" s="101">
        <v>2246</v>
      </c>
      <c r="H40" s="101">
        <f>SUM(I40:J40)</f>
        <v>4186</v>
      </c>
      <c r="I40" s="101">
        <f>'연령별-금년(남)'!AA39</f>
        <v>1858</v>
      </c>
      <c r="J40" s="101">
        <f>'연령별-금년(여)'!AA39</f>
        <v>2328</v>
      </c>
      <c r="K40" s="102">
        <f>SUM(L40+N40)</f>
        <v>184</v>
      </c>
      <c r="L40" s="102">
        <f>I40-F40</f>
        <v>102</v>
      </c>
      <c r="M40" s="103">
        <f>ROUNDDOWN((L40/F40),3)</f>
        <v>0.05800000000000001</v>
      </c>
      <c r="N40" s="102">
        <f>+J40-G40</f>
        <v>82</v>
      </c>
      <c r="O40" s="103">
        <f>ROUNDDOWN((N40/G40),3)</f>
        <v>0.036</v>
      </c>
      <c r="P40" s="103">
        <f>ROUNDDOWN((K40/E40),3)</f>
        <v>0.045</v>
      </c>
    </row>
    <row r="41" spans="1:16" s="44" customFormat="1" ht="15.75" customHeight="1">
      <c r="A41" s="370"/>
      <c r="B41" s="371"/>
      <c r="C41" s="67">
        <v>31</v>
      </c>
      <c r="D41" s="67" t="s">
        <v>406</v>
      </c>
      <c r="E41" s="101">
        <f>SUM(F41:G41)</f>
        <v>2852</v>
      </c>
      <c r="F41" s="101">
        <v>1189</v>
      </c>
      <c r="G41" s="101">
        <v>1663</v>
      </c>
      <c r="H41" s="101">
        <f>SUM(I41:J41)</f>
        <v>2857</v>
      </c>
      <c r="I41" s="101">
        <f>'연령별-금년(남)'!AA40</f>
        <v>1195</v>
      </c>
      <c r="J41" s="101">
        <f>'연령별-금년(여)'!AA40</f>
        <v>1662</v>
      </c>
      <c r="K41" s="102">
        <f>SUM(L41+N41)</f>
        <v>5</v>
      </c>
      <c r="L41" s="102">
        <f>I41-F41</f>
        <v>6</v>
      </c>
      <c r="M41" s="103">
        <f>ROUNDDOWN((L41/F41),3)</f>
        <v>0.005</v>
      </c>
      <c r="N41" s="102">
        <f>+J41-G41</f>
        <v>-1</v>
      </c>
      <c r="O41" s="103">
        <f>ROUNDDOWN((N41/G41),3)</f>
        <v>-0</v>
      </c>
      <c r="P41" s="103">
        <f>ROUNDDOWN((K41/E41),3)</f>
        <v>0.001</v>
      </c>
    </row>
    <row r="42" spans="1:16" s="44" customFormat="1" ht="15.75" customHeight="1">
      <c r="A42" s="370"/>
      <c r="B42" s="371"/>
      <c r="C42" s="67">
        <v>32</v>
      </c>
      <c r="D42" s="67" t="s">
        <v>649</v>
      </c>
      <c r="E42" s="101">
        <f>SUM(F42:G42)</f>
        <v>1128</v>
      </c>
      <c r="F42" s="101">
        <v>515</v>
      </c>
      <c r="G42" s="101">
        <v>613</v>
      </c>
      <c r="H42" s="101">
        <f>SUM(I42:J42)</f>
        <v>1160</v>
      </c>
      <c r="I42" s="101">
        <f>'연령별-금년(남)'!AA41</f>
        <v>539</v>
      </c>
      <c r="J42" s="101">
        <f>'연령별-금년(여)'!AA41</f>
        <v>621</v>
      </c>
      <c r="K42" s="102">
        <f>SUM(L42+N42)</f>
        <v>32</v>
      </c>
      <c r="L42" s="102">
        <f>I42-F42</f>
        <v>24</v>
      </c>
      <c r="M42" s="103">
        <f>ROUNDDOWN((L42/F42),3)</f>
        <v>0.046</v>
      </c>
      <c r="N42" s="102">
        <f>+J42-G42</f>
        <v>8</v>
      </c>
      <c r="O42" s="103">
        <f>ROUNDDOWN((N42/G42),3)</f>
        <v>0.013</v>
      </c>
      <c r="P42" s="103">
        <f>ROUNDDOWN((K42/E42),3)</f>
        <v>0.028000000000000004</v>
      </c>
    </row>
    <row r="43" spans="1:16" s="44" customFormat="1" ht="15.75" customHeight="1">
      <c r="A43" s="370"/>
      <c r="B43" s="371"/>
      <c r="C43" s="67">
        <v>33</v>
      </c>
      <c r="D43" s="67" t="s">
        <v>339</v>
      </c>
      <c r="E43" s="101">
        <f>SUM(F43:G43)</f>
        <v>4194</v>
      </c>
      <c r="F43" s="101">
        <v>1696</v>
      </c>
      <c r="G43" s="101">
        <v>2498</v>
      </c>
      <c r="H43" s="101">
        <f>SUM(I43:J43)</f>
        <v>4151</v>
      </c>
      <c r="I43" s="101">
        <f>'연령별-금년(남)'!AA42</f>
        <v>1681</v>
      </c>
      <c r="J43" s="101">
        <f>'연령별-금년(여)'!AA42</f>
        <v>2470</v>
      </c>
      <c r="K43" s="102">
        <f>SUM(L43+N43)</f>
        <v>-43</v>
      </c>
      <c r="L43" s="102">
        <f>I43-F43</f>
        <v>-15</v>
      </c>
      <c r="M43" s="103">
        <f>ROUNDDOWN((L43/F43),3)</f>
        <v>-0.008</v>
      </c>
      <c r="N43" s="102">
        <f>+J43-G43</f>
        <v>-28</v>
      </c>
      <c r="O43" s="103">
        <f>ROUNDDOWN((N43/G43),3)</f>
        <v>-0.011</v>
      </c>
      <c r="P43" s="103">
        <f>ROUNDDOWN((K43/E43),3)</f>
        <v>-0.01</v>
      </c>
    </row>
    <row r="44" spans="1:16" s="44" customFormat="1" ht="15.75" customHeight="1">
      <c r="A44" s="370"/>
      <c r="B44" s="371"/>
      <c r="C44" s="366" t="s">
        <v>692</v>
      </c>
      <c r="D44" s="367"/>
      <c r="E44" s="101">
        <f>SUM(E39:E43)</f>
        <v>14983</v>
      </c>
      <c r="F44" s="101">
        <f>SUM(F39:F43)</f>
        <v>6364</v>
      </c>
      <c r="G44" s="101">
        <f>SUM(G39:G43)</f>
        <v>8619</v>
      </c>
      <c r="H44" s="101">
        <f>SUM(I44:J44)</f>
        <v>15195</v>
      </c>
      <c r="I44" s="101">
        <f>'연령별-금년(남)'!AA43</f>
        <v>6510</v>
      </c>
      <c r="J44" s="101">
        <f>'연령별-금년(여)'!AA43</f>
        <v>8685</v>
      </c>
      <c r="K44" s="105">
        <f>SUM(K39:K43)</f>
        <v>401</v>
      </c>
      <c r="L44" s="102">
        <f>I44-F44</f>
        <v>146</v>
      </c>
      <c r="M44" s="103">
        <f>ROUNDDOWN((L44/F44),3)</f>
        <v>0.022</v>
      </c>
      <c r="N44" s="105">
        <f>SUM(N39:N43)</f>
        <v>194</v>
      </c>
      <c r="O44" s="103">
        <f>ROUNDDOWN((N44/G44),3)</f>
        <v>0.022</v>
      </c>
      <c r="P44" s="103">
        <f>ROUNDDOWN((K44/E44),3)</f>
        <v>0.026000000000000002</v>
      </c>
    </row>
    <row r="45" spans="1:16" s="44" customFormat="1" ht="15.75" customHeight="1">
      <c r="A45" s="370"/>
      <c r="B45" s="371" t="s">
        <v>396</v>
      </c>
      <c r="C45" s="67">
        <v>34</v>
      </c>
      <c r="D45" s="67" t="s">
        <v>634</v>
      </c>
      <c r="E45" s="101">
        <f>SUM(F45:G45)</f>
        <v>277</v>
      </c>
      <c r="F45" s="101">
        <v>122</v>
      </c>
      <c r="G45" s="101">
        <v>155</v>
      </c>
      <c r="H45" s="101">
        <f>SUM(I45:J45)</f>
        <v>296</v>
      </c>
      <c r="I45" s="101">
        <f>'연령별-금년(남)'!AA44</f>
        <v>127</v>
      </c>
      <c r="J45" s="101">
        <f>'연령별-금년(여)'!AA44</f>
        <v>169</v>
      </c>
      <c r="K45" s="102">
        <f>SUM(L45+N45)</f>
        <v>19</v>
      </c>
      <c r="L45" s="102">
        <f>I45-F45</f>
        <v>5</v>
      </c>
      <c r="M45" s="103">
        <f>ROUNDDOWN((L45/F45),3)</f>
        <v>0.04</v>
      </c>
      <c r="N45" s="102">
        <f>+J45-G45</f>
        <v>14</v>
      </c>
      <c r="O45" s="103">
        <f>ROUNDDOWN((N45/G45),3)</f>
        <v>0.09</v>
      </c>
      <c r="P45" s="103">
        <f>ROUNDDOWN((K45/E45),3)</f>
        <v>0.068</v>
      </c>
    </row>
    <row r="46" spans="1:16" s="44" customFormat="1" ht="15.75" customHeight="1">
      <c r="A46" s="370"/>
      <c r="B46" s="371"/>
      <c r="C46" s="67">
        <v>35</v>
      </c>
      <c r="D46" s="67" t="s">
        <v>456</v>
      </c>
      <c r="E46" s="101">
        <f>SUM(F46:G46)</f>
        <v>507</v>
      </c>
      <c r="F46" s="101">
        <v>215</v>
      </c>
      <c r="G46" s="101">
        <v>292</v>
      </c>
      <c r="H46" s="101">
        <f>SUM(I46:J46)</f>
        <v>488</v>
      </c>
      <c r="I46" s="101">
        <f>'연령별-금년(남)'!AA45</f>
        <v>210</v>
      </c>
      <c r="J46" s="101">
        <f>'연령별-금년(여)'!AA45</f>
        <v>278</v>
      </c>
      <c r="K46" s="102">
        <f>SUM(L46+N46)</f>
        <v>-19</v>
      </c>
      <c r="L46" s="102">
        <f>I46-F46</f>
        <v>-5</v>
      </c>
      <c r="M46" s="103">
        <f>ROUNDDOWN((L46/F46),3)</f>
        <v>-0.023</v>
      </c>
      <c r="N46" s="102">
        <f>+J46-G46</f>
        <v>-14</v>
      </c>
      <c r="O46" s="103">
        <f>ROUNDDOWN((N46/G46),3)</f>
        <v>-0.047</v>
      </c>
      <c r="P46" s="103">
        <f>ROUNDDOWN((K46/E46),3)</f>
        <v>-0.037</v>
      </c>
    </row>
    <row r="47" spans="1:16" s="44" customFormat="1" ht="15.75" customHeight="1">
      <c r="A47" s="370"/>
      <c r="B47" s="371"/>
      <c r="C47" s="67">
        <v>36</v>
      </c>
      <c r="D47" s="67" t="s">
        <v>481</v>
      </c>
      <c r="E47" s="101">
        <f>SUM(F47:G47)</f>
        <v>1111</v>
      </c>
      <c r="F47" s="101">
        <v>485</v>
      </c>
      <c r="G47" s="101">
        <v>626</v>
      </c>
      <c r="H47" s="101">
        <f>SUM(I47:J47)</f>
        <v>1173</v>
      </c>
      <c r="I47" s="101">
        <f>'연령별-금년(남)'!AA46</f>
        <v>514</v>
      </c>
      <c r="J47" s="101">
        <f>'연령별-금년(여)'!AA46</f>
        <v>659</v>
      </c>
      <c r="K47" s="102">
        <f>SUM(L47+N47)</f>
        <v>62</v>
      </c>
      <c r="L47" s="102">
        <f>I47-F47</f>
        <v>29</v>
      </c>
      <c r="M47" s="103">
        <f>ROUNDDOWN((L47/F47),3)</f>
        <v>0.059</v>
      </c>
      <c r="N47" s="102">
        <f>+J47-G47</f>
        <v>33</v>
      </c>
      <c r="O47" s="103">
        <f>ROUNDDOWN((N47/G47),3)</f>
        <v>0.052000000000000005</v>
      </c>
      <c r="P47" s="103">
        <f>ROUNDDOWN((K47/E47),3)</f>
        <v>0.05500000000000001</v>
      </c>
    </row>
    <row r="48" spans="1:16" s="44" customFormat="1" ht="15.75" customHeight="1">
      <c r="A48" s="370"/>
      <c r="B48" s="371"/>
      <c r="C48" s="67">
        <v>37</v>
      </c>
      <c r="D48" s="67" t="s">
        <v>463</v>
      </c>
      <c r="E48" s="101">
        <f>SUM(F48:G48)</f>
        <v>2669</v>
      </c>
      <c r="F48" s="101">
        <v>1155</v>
      </c>
      <c r="G48" s="101">
        <v>1514</v>
      </c>
      <c r="H48" s="101">
        <f>SUM(I48:J48)</f>
        <v>2669</v>
      </c>
      <c r="I48" s="101">
        <f>'연령별-금년(남)'!AA47</f>
        <v>1157</v>
      </c>
      <c r="J48" s="101">
        <f>'연령별-금년(여)'!AA47</f>
        <v>1512</v>
      </c>
      <c r="K48" s="102">
        <f>SUM(L48+N48)</f>
        <v>0</v>
      </c>
      <c r="L48" s="102">
        <f>I48-F48</f>
        <v>2</v>
      </c>
      <c r="M48" s="103">
        <f>ROUNDDOWN((L48/F48),3)</f>
        <v>0.001</v>
      </c>
      <c r="N48" s="102">
        <f>+J48-G48</f>
        <v>-2</v>
      </c>
      <c r="O48" s="103">
        <f>ROUNDDOWN((N48/G48),3)</f>
        <v>-0.001</v>
      </c>
      <c r="P48" s="103">
        <f>ROUNDDOWN((K48/E48),3)</f>
        <v>0</v>
      </c>
    </row>
    <row r="49" spans="1:16" s="44" customFormat="1" ht="15.75" customHeight="1">
      <c r="A49" s="370"/>
      <c r="B49" s="371"/>
      <c r="C49" s="67">
        <v>38</v>
      </c>
      <c r="D49" s="67" t="s">
        <v>531</v>
      </c>
      <c r="E49" s="101">
        <f>SUM(F49:G49)</f>
        <v>356</v>
      </c>
      <c r="F49" s="101">
        <v>165</v>
      </c>
      <c r="G49" s="101">
        <v>191</v>
      </c>
      <c r="H49" s="101">
        <f>SUM(I49:J49)</f>
        <v>350</v>
      </c>
      <c r="I49" s="101">
        <f>'연령별-금년(남)'!AA48</f>
        <v>160</v>
      </c>
      <c r="J49" s="101">
        <f>'연령별-금년(여)'!AA48</f>
        <v>190</v>
      </c>
      <c r="K49" s="102">
        <f>SUM(L49+N49)</f>
        <v>-6</v>
      </c>
      <c r="L49" s="102">
        <f>I49-F49</f>
        <v>-5</v>
      </c>
      <c r="M49" s="103">
        <f>ROUNDDOWN((L49/F49),3)</f>
        <v>-0.03</v>
      </c>
      <c r="N49" s="102">
        <f>+J49-G49</f>
        <v>-1</v>
      </c>
      <c r="O49" s="103">
        <f>ROUNDDOWN((N49/G49),3)</f>
        <v>-0.005</v>
      </c>
      <c r="P49" s="103">
        <f>ROUNDDOWN((K49/E49),3)</f>
        <v>-0.016</v>
      </c>
    </row>
    <row r="50" spans="1:16" s="44" customFormat="1" ht="15.75" customHeight="1">
      <c r="A50" s="370"/>
      <c r="B50" s="371"/>
      <c r="C50" s="366" t="s">
        <v>692</v>
      </c>
      <c r="D50" s="367"/>
      <c r="E50" s="101">
        <f>SUM(F50:G50)</f>
        <v>4920</v>
      </c>
      <c r="F50" s="101">
        <f>SUM(F45:F49)</f>
        <v>2142</v>
      </c>
      <c r="G50" s="101">
        <f>SUM(G45:G49)</f>
        <v>2778</v>
      </c>
      <c r="H50" s="101">
        <f>SUM(I50:J50)</f>
        <v>4976</v>
      </c>
      <c r="I50" s="101">
        <f>'연령별-금년(남)'!AA49</f>
        <v>2168</v>
      </c>
      <c r="J50" s="101">
        <f>'연령별-금년(여)'!AA49</f>
        <v>2808</v>
      </c>
      <c r="K50" s="105">
        <f>SUM(K45:K49)</f>
        <v>56</v>
      </c>
      <c r="L50" s="102">
        <f>I50-F50</f>
        <v>26</v>
      </c>
      <c r="M50" s="103">
        <f>ROUNDDOWN((L50/F50),3)</f>
        <v>0.012</v>
      </c>
      <c r="N50" s="105">
        <f>SUM(N45:N49)</f>
        <v>30</v>
      </c>
      <c r="O50" s="103">
        <f>ROUNDDOWN((N50/G50),3)</f>
        <v>0.01</v>
      </c>
      <c r="P50" s="103">
        <f>ROUNDDOWN((K50/E50),3)</f>
        <v>0.011</v>
      </c>
    </row>
    <row r="51" spans="1:16" s="44" customFormat="1" ht="15.75" customHeight="1">
      <c r="A51" s="370"/>
      <c r="B51" s="368" t="s">
        <v>486</v>
      </c>
      <c r="C51" s="368"/>
      <c r="D51" s="369"/>
      <c r="E51" s="101">
        <f>SUM(F51:G51)</f>
        <v>54670</v>
      </c>
      <c r="F51" s="101">
        <f>F50+F44+F38+F32</f>
        <v>23095</v>
      </c>
      <c r="G51" s="101">
        <f>G50+G44+G38+G32</f>
        <v>31575</v>
      </c>
      <c r="H51" s="101">
        <f>SUM(I51:J51)</f>
        <v>55242</v>
      </c>
      <c r="I51" s="101">
        <f>'연령별-금년(남)'!AA50</f>
        <v>23499</v>
      </c>
      <c r="J51" s="101">
        <f>'연령별-금년(여)'!AA50</f>
        <v>31743</v>
      </c>
      <c r="K51" s="105">
        <f>K50+K44+K38+K32</f>
        <v>-1083</v>
      </c>
      <c r="L51" s="102">
        <f>I51-F51</f>
        <v>404</v>
      </c>
      <c r="M51" s="103">
        <f>ROUNDDOWN((L51/F51),3)</f>
        <v>0.017</v>
      </c>
      <c r="N51" s="105">
        <f>N50+N44+N38+N32</f>
        <v>296</v>
      </c>
      <c r="O51" s="103">
        <f>ROUNDDOWN((N51/G51),3)</f>
        <v>0.009</v>
      </c>
      <c r="P51" s="103">
        <f>ROUNDDOWN((K51/E51),3)</f>
        <v>-0.019</v>
      </c>
    </row>
    <row r="52" spans="1:16" s="44" customFormat="1" ht="15" customHeight="1">
      <c r="A52" s="370" t="s">
        <v>755</v>
      </c>
      <c r="B52" s="371" t="s">
        <v>381</v>
      </c>
      <c r="C52" s="67">
        <v>39</v>
      </c>
      <c r="D52" s="67" t="s">
        <v>323</v>
      </c>
      <c r="E52" s="101">
        <f>SUM(F52:G52)</f>
        <v>1989</v>
      </c>
      <c r="F52" s="101">
        <v>816</v>
      </c>
      <c r="G52" s="101">
        <v>1173</v>
      </c>
      <c r="H52" s="101">
        <f>SUM(I52:J52)</f>
        <v>2022</v>
      </c>
      <c r="I52" s="101">
        <f>'연령별-금년(남)'!AA51</f>
        <v>840</v>
      </c>
      <c r="J52" s="101">
        <f>'연령별-금년(여)'!AA51</f>
        <v>1182</v>
      </c>
      <c r="K52" s="102">
        <f>SUM(L52+N52)</f>
        <v>33</v>
      </c>
      <c r="L52" s="102">
        <f>I52-F52</f>
        <v>24</v>
      </c>
      <c r="M52" s="103">
        <f>ROUNDDOWN((L52/F52),3)</f>
        <v>0.029000000000000005</v>
      </c>
      <c r="N52" s="102">
        <f>+J52-G52</f>
        <v>9</v>
      </c>
      <c r="O52" s="103">
        <f>ROUNDDOWN((N52/G52),3)</f>
        <v>0.007000000000000001</v>
      </c>
      <c r="P52" s="103">
        <f>ROUNDDOWN((K52/E52),3)</f>
        <v>0.016</v>
      </c>
    </row>
    <row r="53" spans="1:16" s="44" customFormat="1" ht="15.75" customHeight="1">
      <c r="A53" s="370"/>
      <c r="B53" s="371"/>
      <c r="C53" s="67">
        <v>40</v>
      </c>
      <c r="D53" s="67" t="s">
        <v>372</v>
      </c>
      <c r="E53" s="101">
        <f>SUM(F53:G53)</f>
        <v>3044</v>
      </c>
      <c r="F53" s="101">
        <v>1176</v>
      </c>
      <c r="G53" s="101">
        <v>1868</v>
      </c>
      <c r="H53" s="101">
        <f>SUM(I53:J53)</f>
        <v>3082</v>
      </c>
      <c r="I53" s="101">
        <f>'연령별-금년(남)'!AA52</f>
        <v>1186</v>
      </c>
      <c r="J53" s="101">
        <f>'연령별-금년(여)'!AA52</f>
        <v>1896</v>
      </c>
      <c r="K53" s="102">
        <f>SUM(L53+N53)</f>
        <v>38</v>
      </c>
      <c r="L53" s="102">
        <f>I53-F53</f>
        <v>10</v>
      </c>
      <c r="M53" s="103">
        <f>ROUNDDOWN((L53/F53),3)</f>
        <v>0.008</v>
      </c>
      <c r="N53" s="102">
        <f>+J53-G53</f>
        <v>28</v>
      </c>
      <c r="O53" s="103">
        <f>ROUNDDOWN((N53/G53),3)</f>
        <v>0.014</v>
      </c>
      <c r="P53" s="103">
        <f>ROUNDDOWN((K53/E53),3)</f>
        <v>0.012</v>
      </c>
    </row>
    <row r="54" spans="1:16" s="44" customFormat="1" ht="15.75" customHeight="1">
      <c r="A54" s="370"/>
      <c r="B54" s="371"/>
      <c r="C54" s="67">
        <v>41</v>
      </c>
      <c r="D54" s="67" t="s">
        <v>376</v>
      </c>
      <c r="E54" s="101">
        <f>SUM(F54:G54)</f>
        <v>4874</v>
      </c>
      <c r="F54" s="101">
        <v>1956</v>
      </c>
      <c r="G54" s="101">
        <v>2918</v>
      </c>
      <c r="H54" s="101">
        <f>SUM(I54:J54)</f>
        <v>5081</v>
      </c>
      <c r="I54" s="101">
        <f>'연령별-금년(남)'!AA53</f>
        <v>2068</v>
      </c>
      <c r="J54" s="101">
        <f>'연령별-금년(여)'!AA53</f>
        <v>3013</v>
      </c>
      <c r="K54" s="102">
        <f>SUM(L54+N54)</f>
        <v>207</v>
      </c>
      <c r="L54" s="102">
        <f>I54-F54</f>
        <v>112</v>
      </c>
      <c r="M54" s="103">
        <f>ROUNDDOWN((L54/F54),3)</f>
        <v>0.05700000000000001</v>
      </c>
      <c r="N54" s="102">
        <f>+J54-G54</f>
        <v>95</v>
      </c>
      <c r="O54" s="103">
        <f>ROUNDDOWN((N54/G54),3)</f>
        <v>0.032</v>
      </c>
      <c r="P54" s="103">
        <f>ROUNDDOWN((K54/E54),3)</f>
        <v>0.042</v>
      </c>
    </row>
    <row r="55" spans="1:16" s="44" customFormat="1" ht="15.75" customHeight="1">
      <c r="A55" s="370"/>
      <c r="B55" s="371"/>
      <c r="C55" s="67">
        <v>42</v>
      </c>
      <c r="D55" s="67" t="s">
        <v>423</v>
      </c>
      <c r="E55" s="101">
        <f>SUM(F55:G55)</f>
        <v>2801</v>
      </c>
      <c r="F55" s="101">
        <v>1156</v>
      </c>
      <c r="G55" s="101">
        <v>1645</v>
      </c>
      <c r="H55" s="101">
        <f>SUM(I55:J55)</f>
        <v>2773</v>
      </c>
      <c r="I55" s="101">
        <f>'연령별-금년(남)'!AA54</f>
        <v>1144</v>
      </c>
      <c r="J55" s="101">
        <f>'연령별-금년(여)'!AA54</f>
        <v>1629</v>
      </c>
      <c r="K55" s="102">
        <f>SUM(L55+N55)</f>
        <v>-28</v>
      </c>
      <c r="L55" s="102">
        <f>I55-F55</f>
        <v>-12</v>
      </c>
      <c r="M55" s="103">
        <f>ROUNDDOWN((L55/F55),3)</f>
        <v>-0.01</v>
      </c>
      <c r="N55" s="102">
        <f>+J55-G55</f>
        <v>-16</v>
      </c>
      <c r="O55" s="103">
        <f>ROUNDDOWN((N55/G55),3)</f>
        <v>-0.009</v>
      </c>
      <c r="P55" s="103">
        <f>ROUNDDOWN((K55/E55),3)</f>
        <v>-0.009</v>
      </c>
    </row>
    <row r="56" spans="1:16" s="44" customFormat="1" ht="15.75" customHeight="1">
      <c r="A56" s="370"/>
      <c r="B56" s="371"/>
      <c r="C56" s="67">
        <v>43</v>
      </c>
      <c r="D56" s="67" t="s">
        <v>374</v>
      </c>
      <c r="E56" s="101">
        <f>SUM(F56:G56)</f>
        <v>2785</v>
      </c>
      <c r="F56" s="101">
        <v>1087</v>
      </c>
      <c r="G56" s="101">
        <v>1698</v>
      </c>
      <c r="H56" s="101">
        <f>SUM(I56:J56)</f>
        <v>2762</v>
      </c>
      <c r="I56" s="101">
        <f>'연령별-금년(남)'!AA55</f>
        <v>1082</v>
      </c>
      <c r="J56" s="101">
        <f>'연령별-금년(여)'!AA55</f>
        <v>1680</v>
      </c>
      <c r="K56" s="102">
        <f>SUM(L56+N56)</f>
        <v>-23</v>
      </c>
      <c r="L56" s="102">
        <f>I56-F56</f>
        <v>-5</v>
      </c>
      <c r="M56" s="103">
        <f>ROUNDDOWN((L56/F56),3)</f>
        <v>-0.004</v>
      </c>
      <c r="N56" s="102">
        <f>+J56-G56</f>
        <v>-18</v>
      </c>
      <c r="O56" s="103">
        <f>ROUNDDOWN((N56/G56),3)</f>
        <v>-0.01</v>
      </c>
      <c r="P56" s="103">
        <f>ROUNDDOWN((K56/E56),3)</f>
        <v>-0.008</v>
      </c>
    </row>
    <row r="57" spans="1:16" s="44" customFormat="1" ht="15.75" customHeight="1">
      <c r="A57" s="370"/>
      <c r="B57" s="371"/>
      <c r="C57" s="366" t="s">
        <v>692</v>
      </c>
      <c r="D57" s="375"/>
      <c r="E57" s="101">
        <f>SUM(F57:G57)</f>
        <v>15493</v>
      </c>
      <c r="F57" s="101">
        <f>SUM(F52:F56)</f>
        <v>6191</v>
      </c>
      <c r="G57" s="101">
        <f>SUM(G52:G56)</f>
        <v>9302</v>
      </c>
      <c r="H57" s="101">
        <f>SUM(I57:J57)</f>
        <v>15720</v>
      </c>
      <c r="I57" s="101">
        <f>'연령별-금년(남)'!AA56</f>
        <v>6320</v>
      </c>
      <c r="J57" s="101">
        <f>'연령별-금년(여)'!AA56</f>
        <v>9400</v>
      </c>
      <c r="K57" s="102">
        <f>SUM(K52:K56)</f>
        <v>227</v>
      </c>
      <c r="L57" s="102">
        <f>I57-F57</f>
        <v>129</v>
      </c>
      <c r="M57" s="103">
        <f>ROUNDDOWN((L57/F57),3)</f>
        <v>0.02</v>
      </c>
      <c r="N57" s="102">
        <f>+J57-G57</f>
        <v>98</v>
      </c>
      <c r="O57" s="103">
        <f>ROUNDDOWN((N57/G57),3)</f>
        <v>0.01</v>
      </c>
      <c r="P57" s="103">
        <f>ROUNDDOWN((K57/E57),3)</f>
        <v>0.014</v>
      </c>
    </row>
    <row r="58" spans="1:16" s="44" customFormat="1" ht="15.75" customHeight="1">
      <c r="A58" s="370"/>
      <c r="B58" s="371" t="s">
        <v>358</v>
      </c>
      <c r="C58" s="67">
        <v>44</v>
      </c>
      <c r="D58" s="43" t="s">
        <v>347</v>
      </c>
      <c r="E58" s="101">
        <f>SUM(F58:G58)</f>
        <v>1331</v>
      </c>
      <c r="F58" s="101">
        <v>572</v>
      </c>
      <c r="G58" s="101">
        <v>759</v>
      </c>
      <c r="H58" s="101">
        <f>SUM(I58:J58)</f>
        <v>1365</v>
      </c>
      <c r="I58" s="101">
        <f>'연령별-금년(남)'!AA57</f>
        <v>594</v>
      </c>
      <c r="J58" s="101">
        <f>'연령별-금년(여)'!AA57</f>
        <v>771</v>
      </c>
      <c r="K58" s="102">
        <f>SUM(L58+N58)</f>
        <v>34</v>
      </c>
      <c r="L58" s="102">
        <f>I58-F58</f>
        <v>22</v>
      </c>
      <c r="M58" s="103">
        <f>ROUNDDOWN((L58/F58),3)</f>
        <v>0.038</v>
      </c>
      <c r="N58" s="102">
        <f>+J58-G58</f>
        <v>12</v>
      </c>
      <c r="O58" s="103">
        <f>ROUNDDOWN((N58/G58),3)</f>
        <v>0.015</v>
      </c>
      <c r="P58" s="103">
        <f>ROUNDDOWN((K58/E58),3)</f>
        <v>0.025</v>
      </c>
    </row>
    <row r="59" spans="1:16" s="44" customFormat="1" ht="15.75" customHeight="1">
      <c r="A59" s="370"/>
      <c r="B59" s="371"/>
      <c r="C59" s="67">
        <v>45</v>
      </c>
      <c r="D59" s="67" t="s">
        <v>642</v>
      </c>
      <c r="E59" s="101">
        <f>SUM(F59:G59)</f>
        <v>1033</v>
      </c>
      <c r="F59" s="101">
        <v>487</v>
      </c>
      <c r="G59" s="101">
        <v>546</v>
      </c>
      <c r="H59" s="101">
        <f>SUM(I59:J59)</f>
        <v>1159</v>
      </c>
      <c r="I59" s="101">
        <f>'연령별-금년(남)'!AA58</f>
        <v>555</v>
      </c>
      <c r="J59" s="101">
        <f>'연령별-금년(여)'!AA58</f>
        <v>604</v>
      </c>
      <c r="K59" s="102">
        <f>SUM(L59+N59)</f>
        <v>126</v>
      </c>
      <c r="L59" s="102">
        <f>I59-F59</f>
        <v>68</v>
      </c>
      <c r="M59" s="103">
        <f>ROUNDDOWN((L59/F59),3)</f>
        <v>0.139</v>
      </c>
      <c r="N59" s="102">
        <f>+J59-G59</f>
        <v>58</v>
      </c>
      <c r="O59" s="103">
        <f>ROUNDDOWN((N59/G59),3)</f>
        <v>0.106</v>
      </c>
      <c r="P59" s="103">
        <f>ROUNDDOWN((K59/E59),3)</f>
        <v>0.121</v>
      </c>
    </row>
    <row r="60" spans="1:16" s="44" customFormat="1" ht="15.75" customHeight="1">
      <c r="A60" s="370"/>
      <c r="B60" s="371"/>
      <c r="C60" s="67">
        <v>46</v>
      </c>
      <c r="D60" s="67" t="s">
        <v>449</v>
      </c>
      <c r="E60" s="101">
        <f>SUM(F60:G60)</f>
        <v>1528</v>
      </c>
      <c r="F60" s="101">
        <v>732</v>
      </c>
      <c r="G60" s="101">
        <v>796</v>
      </c>
      <c r="H60" s="101">
        <f>SUM(I60:J60)</f>
        <v>1636</v>
      </c>
      <c r="I60" s="101">
        <f>'연령별-금년(남)'!AA59</f>
        <v>773</v>
      </c>
      <c r="J60" s="101">
        <f>'연령별-금년(여)'!AA59</f>
        <v>863</v>
      </c>
      <c r="K60" s="102">
        <f>SUM(L60+N60)</f>
        <v>108</v>
      </c>
      <c r="L60" s="102">
        <f>I60-F60</f>
        <v>41</v>
      </c>
      <c r="M60" s="103">
        <f>ROUNDDOWN((L60/F60),3)</f>
        <v>0.05600000000000001</v>
      </c>
      <c r="N60" s="102">
        <f>+J60-G60</f>
        <v>67</v>
      </c>
      <c r="O60" s="103">
        <f>ROUNDDOWN((N60/G60),3)</f>
        <v>0.084</v>
      </c>
      <c r="P60" s="103">
        <f>ROUNDDOWN((K60/E60),3)</f>
        <v>0.07</v>
      </c>
    </row>
    <row r="61" spans="1:16" s="44" customFormat="1" ht="15.75" customHeight="1">
      <c r="A61" s="370"/>
      <c r="B61" s="371"/>
      <c r="C61" s="67">
        <v>47</v>
      </c>
      <c r="D61" s="67" t="s">
        <v>370</v>
      </c>
      <c r="E61" s="101">
        <f>SUM(F61:G61)</f>
        <v>2809</v>
      </c>
      <c r="F61" s="101">
        <v>1173</v>
      </c>
      <c r="G61" s="101">
        <v>1636</v>
      </c>
      <c r="H61" s="101">
        <f>SUM(I61:J61)</f>
        <v>2813</v>
      </c>
      <c r="I61" s="101">
        <f>'연령별-금년(남)'!AA60</f>
        <v>1186</v>
      </c>
      <c r="J61" s="101">
        <f>'연령별-금년(여)'!AA60</f>
        <v>1627</v>
      </c>
      <c r="K61" s="102">
        <f>SUM(L61+N61)</f>
        <v>4</v>
      </c>
      <c r="L61" s="102">
        <f>I61-F61</f>
        <v>13</v>
      </c>
      <c r="M61" s="103">
        <f>ROUNDDOWN((L61/F61),3)</f>
        <v>0.011</v>
      </c>
      <c r="N61" s="102">
        <f>+J61-G61</f>
        <v>-9</v>
      </c>
      <c r="O61" s="103">
        <f>ROUNDDOWN((N61/G61),3)</f>
        <v>-0.005</v>
      </c>
      <c r="P61" s="103">
        <f>ROUNDDOWN((K61/E61),3)</f>
        <v>0.001</v>
      </c>
    </row>
    <row r="62" spans="1:16" s="44" customFormat="1" ht="15.75" customHeight="1">
      <c r="A62" s="370"/>
      <c r="B62" s="371"/>
      <c r="C62" s="67">
        <v>48</v>
      </c>
      <c r="D62" s="67" t="s">
        <v>390</v>
      </c>
      <c r="E62" s="101">
        <f>SUM(F62:G62)</f>
        <v>593</v>
      </c>
      <c r="F62" s="101">
        <v>280</v>
      </c>
      <c r="G62" s="101">
        <v>313</v>
      </c>
      <c r="H62" s="101">
        <f>SUM(I62:J62)</f>
        <v>611</v>
      </c>
      <c r="I62" s="101">
        <f>'연령별-금년(남)'!AA61</f>
        <v>290</v>
      </c>
      <c r="J62" s="101">
        <f>'연령별-금년(여)'!AA61</f>
        <v>321</v>
      </c>
      <c r="K62" s="102">
        <f>SUM(L62+N62)</f>
        <v>18</v>
      </c>
      <c r="L62" s="102">
        <f>I62-F62</f>
        <v>10</v>
      </c>
      <c r="M62" s="103">
        <f>ROUNDDOWN((L62/F62),3)</f>
        <v>0.035</v>
      </c>
      <c r="N62" s="102">
        <f>+J62-G62</f>
        <v>8</v>
      </c>
      <c r="O62" s="103">
        <f>ROUNDDOWN((N62/G62),3)</f>
        <v>0.025</v>
      </c>
      <c r="P62" s="103">
        <f>ROUNDDOWN((K62/E62),3)</f>
        <v>0.03</v>
      </c>
    </row>
    <row r="63" spans="1:16" s="44" customFormat="1" ht="15.75" customHeight="1">
      <c r="A63" s="370"/>
      <c r="B63" s="371"/>
      <c r="C63" s="67">
        <v>49</v>
      </c>
      <c r="D63" s="67" t="s">
        <v>397</v>
      </c>
      <c r="E63" s="101">
        <f>SUM(F63:G63)</f>
        <v>3796</v>
      </c>
      <c r="F63" s="101">
        <v>1754</v>
      </c>
      <c r="G63" s="101">
        <v>2042</v>
      </c>
      <c r="H63" s="101">
        <f>SUM(I63:J63)</f>
        <v>3854</v>
      </c>
      <c r="I63" s="101">
        <f>'연령별-금년(남)'!AA62</f>
        <v>1788</v>
      </c>
      <c r="J63" s="101">
        <f>'연령별-금년(여)'!AA62</f>
        <v>2066</v>
      </c>
      <c r="K63" s="102">
        <f>SUM(L63+N63)</f>
        <v>58</v>
      </c>
      <c r="L63" s="102">
        <f>I63-F63</f>
        <v>34</v>
      </c>
      <c r="M63" s="103">
        <f>ROUNDDOWN((L63/F63),3)</f>
        <v>0.019</v>
      </c>
      <c r="N63" s="102">
        <f>+J63-G63</f>
        <v>24</v>
      </c>
      <c r="O63" s="103">
        <f>ROUNDDOWN((N63/G63),3)</f>
        <v>0.011</v>
      </c>
      <c r="P63" s="103">
        <f>ROUNDDOWN((K63/E63),3)</f>
        <v>0.015</v>
      </c>
    </row>
    <row r="64" spans="1:16" s="44" customFormat="1" ht="15.75" customHeight="1">
      <c r="A64" s="370"/>
      <c r="B64" s="371"/>
      <c r="C64" s="366" t="s">
        <v>692</v>
      </c>
      <c r="D64" s="367"/>
      <c r="E64" s="101">
        <f>SUM(F64:G64)</f>
        <v>11090</v>
      </c>
      <c r="F64" s="101">
        <f>SUM(F58:F63)</f>
        <v>4998</v>
      </c>
      <c r="G64" s="101">
        <f>SUM(G58:G63)</f>
        <v>6092</v>
      </c>
      <c r="H64" s="101">
        <f>SUM(I64:J64)</f>
        <v>11438</v>
      </c>
      <c r="I64" s="101">
        <f>'연령별-금년(남)'!AA63</f>
        <v>5186</v>
      </c>
      <c r="J64" s="101">
        <f>'연령별-금년(여)'!AA63</f>
        <v>6252</v>
      </c>
      <c r="K64" s="102">
        <f>SUM(K58:K63)</f>
        <v>348</v>
      </c>
      <c r="L64" s="102">
        <f>I64-F64</f>
        <v>188</v>
      </c>
      <c r="M64" s="103">
        <f>ROUNDDOWN((L64/F64),3)</f>
        <v>0.037</v>
      </c>
      <c r="N64" s="102">
        <f>+J64-G64</f>
        <v>160</v>
      </c>
      <c r="O64" s="103">
        <f>ROUNDDOWN((N64/G64),3)</f>
        <v>0.026000000000000002</v>
      </c>
      <c r="P64" s="103">
        <f>ROUNDDOWN((K64/E64),3)</f>
        <v>0.031</v>
      </c>
    </row>
    <row r="65" spans="1:16" s="44" customFormat="1" ht="15.75" customHeight="1">
      <c r="A65" s="370"/>
      <c r="B65" s="371" t="s">
        <v>341</v>
      </c>
      <c r="C65" s="67">
        <v>50</v>
      </c>
      <c r="D65" s="67" t="s">
        <v>467</v>
      </c>
      <c r="E65" s="101">
        <f>SUM(F65:G65)</f>
        <v>3522</v>
      </c>
      <c r="F65" s="101">
        <v>1413</v>
      </c>
      <c r="G65" s="101">
        <v>2109</v>
      </c>
      <c r="H65" s="101">
        <f>SUM(I65:J65)</f>
        <v>3608</v>
      </c>
      <c r="I65" s="101">
        <f>'연령별-금년(남)'!AA64</f>
        <v>1477</v>
      </c>
      <c r="J65" s="101">
        <f>'연령별-금년(여)'!AA64</f>
        <v>2131</v>
      </c>
      <c r="K65" s="102">
        <f>SUM(L65+N65)</f>
        <v>86</v>
      </c>
      <c r="L65" s="102">
        <f>I65-F65</f>
        <v>64</v>
      </c>
      <c r="M65" s="103">
        <f>ROUNDDOWN((L65/F65),3)</f>
        <v>0.045</v>
      </c>
      <c r="N65" s="102">
        <f>+J65-G65</f>
        <v>22</v>
      </c>
      <c r="O65" s="103">
        <f>ROUNDDOWN((N65/G65),3)</f>
        <v>0.01</v>
      </c>
      <c r="P65" s="103">
        <f>ROUNDDOWN((K65/E65),3)</f>
        <v>0.024</v>
      </c>
    </row>
    <row r="66" spans="1:16" s="44" customFormat="1" ht="15.75" customHeight="1">
      <c r="A66" s="370"/>
      <c r="B66" s="371"/>
      <c r="C66" s="67">
        <v>51</v>
      </c>
      <c r="D66" s="67" t="s">
        <v>509</v>
      </c>
      <c r="E66" s="101">
        <f>SUM(F66:G66)</f>
        <v>1568</v>
      </c>
      <c r="F66" s="101">
        <v>641</v>
      </c>
      <c r="G66" s="101">
        <v>927</v>
      </c>
      <c r="H66" s="101">
        <f>SUM(I66:J66)</f>
        <v>1659</v>
      </c>
      <c r="I66" s="101">
        <f>'연령별-금년(남)'!AA65</f>
        <v>686</v>
      </c>
      <c r="J66" s="101">
        <f>'연령별-금년(여)'!AA65</f>
        <v>973</v>
      </c>
      <c r="K66" s="102">
        <f>SUM(L66+N66)</f>
        <v>91</v>
      </c>
      <c r="L66" s="102">
        <f>I66-F66</f>
        <v>45</v>
      </c>
      <c r="M66" s="103">
        <f>ROUNDDOWN((L66/F66),3)</f>
        <v>0.07</v>
      </c>
      <c r="N66" s="102">
        <f>+J66-G66</f>
        <v>46</v>
      </c>
      <c r="O66" s="103">
        <f>ROUNDDOWN((N66/G66),3)</f>
        <v>0.049</v>
      </c>
      <c r="P66" s="103">
        <f>ROUNDDOWN((K66/E66),3)</f>
        <v>0.05800000000000001</v>
      </c>
    </row>
    <row r="67" spans="1:16" s="44" customFormat="1" ht="15.75" customHeight="1">
      <c r="A67" s="370"/>
      <c r="B67" s="371"/>
      <c r="C67" s="67">
        <v>52</v>
      </c>
      <c r="D67" s="67" t="s">
        <v>484</v>
      </c>
      <c r="E67" s="101">
        <f>SUM(F67:G67)</f>
        <v>495</v>
      </c>
      <c r="F67" s="101">
        <v>192</v>
      </c>
      <c r="G67" s="101">
        <v>303</v>
      </c>
      <c r="H67" s="101">
        <f>SUM(I67:J67)</f>
        <v>511</v>
      </c>
      <c r="I67" s="101">
        <f>'연령별-금년(남)'!AA66</f>
        <v>201</v>
      </c>
      <c r="J67" s="101">
        <f>'연령별-금년(여)'!AA66</f>
        <v>310</v>
      </c>
      <c r="K67" s="102">
        <f>SUM(L67+N67)</f>
        <v>16</v>
      </c>
      <c r="L67" s="102">
        <f>I67-F67</f>
        <v>9</v>
      </c>
      <c r="M67" s="103">
        <f>ROUNDDOWN((L67/F67),3)</f>
        <v>0.046</v>
      </c>
      <c r="N67" s="102">
        <f>+J67-G67</f>
        <v>7</v>
      </c>
      <c r="O67" s="103">
        <f>ROUNDDOWN((N67/G67),3)</f>
        <v>0.023</v>
      </c>
      <c r="P67" s="103">
        <f>ROUNDDOWN((K67/E67),3)</f>
        <v>0.032</v>
      </c>
    </row>
    <row r="68" spans="1:16" s="44" customFormat="1" ht="15.75" customHeight="1">
      <c r="A68" s="370"/>
      <c r="B68" s="371"/>
      <c r="C68" s="67">
        <v>53</v>
      </c>
      <c r="D68" s="67" t="s">
        <v>474</v>
      </c>
      <c r="E68" s="101">
        <f>SUM(F68:G68)</f>
        <v>2469</v>
      </c>
      <c r="F68" s="101">
        <v>1050</v>
      </c>
      <c r="G68" s="101">
        <v>1419</v>
      </c>
      <c r="H68" s="101">
        <f>SUM(I68:J68)</f>
        <v>2494</v>
      </c>
      <c r="I68" s="101">
        <f>'연령별-금년(남)'!AA67</f>
        <v>1070</v>
      </c>
      <c r="J68" s="101">
        <f>'연령별-금년(여)'!AA67</f>
        <v>1424</v>
      </c>
      <c r="K68" s="102">
        <f>SUM(L68+N68)</f>
        <v>25</v>
      </c>
      <c r="L68" s="102">
        <f>I68-F68</f>
        <v>20</v>
      </c>
      <c r="M68" s="103">
        <f>ROUNDDOWN((L68/F68),3)</f>
        <v>0.019</v>
      </c>
      <c r="N68" s="102">
        <f>+J68-G68</f>
        <v>5</v>
      </c>
      <c r="O68" s="103">
        <f>ROUNDDOWN((N68/G68),3)</f>
        <v>0.003</v>
      </c>
      <c r="P68" s="103">
        <f>ROUNDDOWN((K68/E68),3)</f>
        <v>0.01</v>
      </c>
    </row>
    <row r="69" spans="1:16" s="44" customFormat="1" ht="15.75" customHeight="1">
      <c r="A69" s="370"/>
      <c r="B69" s="371"/>
      <c r="C69" s="67">
        <v>54</v>
      </c>
      <c r="D69" s="67" t="s">
        <v>439</v>
      </c>
      <c r="E69" s="101">
        <f>SUM(F69:G69)</f>
        <v>1867</v>
      </c>
      <c r="F69" s="101">
        <v>761</v>
      </c>
      <c r="G69" s="101">
        <v>1106</v>
      </c>
      <c r="H69" s="101">
        <f>SUM(I69:J69)</f>
        <v>1855</v>
      </c>
      <c r="I69" s="101">
        <f>'연령별-금년(남)'!AA68</f>
        <v>763</v>
      </c>
      <c r="J69" s="101">
        <f>'연령별-금년(여)'!AA68</f>
        <v>1092</v>
      </c>
      <c r="K69" s="102">
        <f>SUM(L69+N69)</f>
        <v>-12</v>
      </c>
      <c r="L69" s="102">
        <f>I69-F69</f>
        <v>2</v>
      </c>
      <c r="M69" s="103">
        <f>ROUNDDOWN((L69/F69),3)</f>
        <v>0.002</v>
      </c>
      <c r="N69" s="102">
        <f>+J69-G69</f>
        <v>-14</v>
      </c>
      <c r="O69" s="103">
        <f>ROUNDDOWN((N69/G69),3)</f>
        <v>-0.012</v>
      </c>
      <c r="P69" s="103">
        <f>ROUNDDOWN((K69/E69),3)</f>
        <v>-0.006</v>
      </c>
    </row>
    <row r="70" spans="1:16" s="44" customFormat="1" ht="15.75" customHeight="1">
      <c r="A70" s="370"/>
      <c r="B70" s="371"/>
      <c r="C70" s="67">
        <v>55</v>
      </c>
      <c r="D70" s="67" t="s">
        <v>395</v>
      </c>
      <c r="E70" s="101">
        <f>SUM(F70:G70)</f>
        <v>297</v>
      </c>
      <c r="F70" s="101">
        <v>132</v>
      </c>
      <c r="G70" s="101">
        <v>165</v>
      </c>
      <c r="H70" s="101">
        <f>SUM(I70:J70)</f>
        <v>307</v>
      </c>
      <c r="I70" s="101">
        <f>'연령별-금년(남)'!AA69</f>
        <v>137</v>
      </c>
      <c r="J70" s="101">
        <f>'연령별-금년(여)'!AA69</f>
        <v>170</v>
      </c>
      <c r="K70" s="102">
        <f>SUM(L70+N70)</f>
        <v>10</v>
      </c>
      <c r="L70" s="102">
        <f>I70-F70</f>
        <v>5</v>
      </c>
      <c r="M70" s="103">
        <f>ROUNDDOWN((L70/F70),3)</f>
        <v>0.037</v>
      </c>
      <c r="N70" s="102">
        <f>+J70-G70</f>
        <v>5</v>
      </c>
      <c r="O70" s="103">
        <f>ROUNDDOWN((N70/G70),3)</f>
        <v>0.03</v>
      </c>
      <c r="P70" s="103">
        <f>ROUNDDOWN((K70/E70),3)</f>
        <v>0.033</v>
      </c>
    </row>
    <row r="71" spans="1:16" s="44" customFormat="1" ht="15.75" customHeight="1">
      <c r="A71" s="370"/>
      <c r="B71" s="371"/>
      <c r="C71" s="366" t="s">
        <v>692</v>
      </c>
      <c r="D71" s="367"/>
      <c r="E71" s="101">
        <f>SUM(F71:G71)</f>
        <v>10218</v>
      </c>
      <c r="F71" s="101">
        <f>SUM(F65:F70)</f>
        <v>4189</v>
      </c>
      <c r="G71" s="101">
        <f>SUM(G65:G70)</f>
        <v>6029</v>
      </c>
      <c r="H71" s="101">
        <f>SUM(I71:J71)</f>
        <v>10434</v>
      </c>
      <c r="I71" s="101">
        <f>'연령별-금년(남)'!AA70</f>
        <v>4334</v>
      </c>
      <c r="J71" s="101">
        <f>'연령별-금년(여)'!AA70</f>
        <v>6100</v>
      </c>
      <c r="K71" s="102">
        <f>SUM(K65:K70)</f>
        <v>216</v>
      </c>
      <c r="L71" s="102">
        <f>I71-F71</f>
        <v>145</v>
      </c>
      <c r="M71" s="103">
        <f>ROUNDDOWN((L71/F71),3)</f>
        <v>0.034</v>
      </c>
      <c r="N71" s="102">
        <f>SUM(N65:N70)</f>
        <v>71</v>
      </c>
      <c r="O71" s="103">
        <f>ROUNDDOWN((N71/G71),3)</f>
        <v>0.011</v>
      </c>
      <c r="P71" s="103">
        <f>ROUNDDOWN((K71/E71),3)</f>
        <v>0.021</v>
      </c>
    </row>
    <row r="72" spans="1:16" s="44" customFormat="1" ht="15.75" customHeight="1">
      <c r="A72" s="370"/>
      <c r="B72" s="371" t="s">
        <v>396</v>
      </c>
      <c r="C72" s="67">
        <v>56</v>
      </c>
      <c r="D72" s="67" t="s">
        <v>475</v>
      </c>
      <c r="E72" s="101">
        <f>SUM(F72:G72)</f>
        <v>1586</v>
      </c>
      <c r="F72" s="101">
        <v>591</v>
      </c>
      <c r="G72" s="101">
        <v>995</v>
      </c>
      <c r="H72" s="101">
        <f>SUM(I72:J72)</f>
        <v>1642</v>
      </c>
      <c r="I72" s="101">
        <f>'연령별-금년(남)'!AA71</f>
        <v>623</v>
      </c>
      <c r="J72" s="101">
        <f>'연령별-금년(여)'!AA71</f>
        <v>1019</v>
      </c>
      <c r="K72" s="102">
        <f>SUM(L72+N72)</f>
        <v>56</v>
      </c>
      <c r="L72" s="102">
        <f>I72-F72</f>
        <v>32</v>
      </c>
      <c r="M72" s="103">
        <f>ROUNDDOWN((L72/F72),3)</f>
        <v>0.054000000000000006</v>
      </c>
      <c r="N72" s="102">
        <f>+J72-G72</f>
        <v>24</v>
      </c>
      <c r="O72" s="103">
        <f>ROUNDDOWN((N72/G72),3)</f>
        <v>0.024</v>
      </c>
      <c r="P72" s="103">
        <f>ROUNDDOWN((K72/E72),3)</f>
        <v>0.035</v>
      </c>
    </row>
    <row r="73" spans="1:16" s="44" customFormat="1" ht="15.75" customHeight="1">
      <c r="A73" s="370"/>
      <c r="B73" s="371"/>
      <c r="C73" s="67">
        <v>57</v>
      </c>
      <c r="D73" s="67" t="s">
        <v>522</v>
      </c>
      <c r="E73" s="101">
        <f>SUM(F73:G73)</f>
        <v>2220</v>
      </c>
      <c r="F73" s="101">
        <v>961</v>
      </c>
      <c r="G73" s="101">
        <v>1259</v>
      </c>
      <c r="H73" s="101">
        <f>SUM(I73:J73)</f>
        <v>2264</v>
      </c>
      <c r="I73" s="101">
        <f>'연령별-금년(남)'!AA72</f>
        <v>1002</v>
      </c>
      <c r="J73" s="101">
        <f>'연령별-금년(여)'!AA72</f>
        <v>1262</v>
      </c>
      <c r="K73" s="102">
        <f>SUM(L73+N73)</f>
        <v>44</v>
      </c>
      <c r="L73" s="102">
        <f>I73-F73</f>
        <v>41</v>
      </c>
      <c r="M73" s="103">
        <f>ROUNDDOWN((L73/F73),3)</f>
        <v>0.042</v>
      </c>
      <c r="N73" s="102">
        <f>+J73-G73</f>
        <v>3</v>
      </c>
      <c r="O73" s="103">
        <f>ROUNDDOWN((N73/G73),3)</f>
        <v>0.002</v>
      </c>
      <c r="P73" s="103">
        <f>ROUNDDOWN((K73/E73),3)</f>
        <v>0.019</v>
      </c>
    </row>
    <row r="74" spans="1:16" s="44" customFormat="1" ht="15.75" customHeight="1">
      <c r="A74" s="370"/>
      <c r="B74" s="371"/>
      <c r="C74" s="67">
        <v>58</v>
      </c>
      <c r="D74" s="67" t="s">
        <v>380</v>
      </c>
      <c r="E74" s="101">
        <f>SUM(F74:G74)</f>
        <v>2358</v>
      </c>
      <c r="F74" s="101">
        <v>967</v>
      </c>
      <c r="G74" s="101">
        <v>1391</v>
      </c>
      <c r="H74" s="101">
        <f>SUM(I74:J74)</f>
        <v>2390</v>
      </c>
      <c r="I74" s="101">
        <f>'연령별-금년(남)'!AA73</f>
        <v>978</v>
      </c>
      <c r="J74" s="101">
        <f>'연령별-금년(여)'!AA73</f>
        <v>1412</v>
      </c>
      <c r="K74" s="102">
        <f>SUM(L74+N74)</f>
        <v>32</v>
      </c>
      <c r="L74" s="102">
        <f>I74-F74</f>
        <v>11</v>
      </c>
      <c r="M74" s="103">
        <f>ROUNDDOWN((L74/F74),3)</f>
        <v>0.011</v>
      </c>
      <c r="N74" s="102">
        <f>+J74-G74</f>
        <v>21</v>
      </c>
      <c r="O74" s="103">
        <f>ROUNDDOWN((N74/G74),3)</f>
        <v>0.015</v>
      </c>
      <c r="P74" s="103">
        <f>ROUNDDOWN((K74/E74),3)</f>
        <v>0.013</v>
      </c>
    </row>
    <row r="75" spans="1:16" s="44" customFormat="1" ht="15.75" customHeight="1">
      <c r="A75" s="370"/>
      <c r="B75" s="371"/>
      <c r="C75" s="67">
        <v>59</v>
      </c>
      <c r="D75" s="67" t="s">
        <v>647</v>
      </c>
      <c r="E75" s="101">
        <f>SUM(F75:G75)</f>
        <v>504</v>
      </c>
      <c r="F75" s="101">
        <v>216</v>
      </c>
      <c r="G75" s="101">
        <v>288</v>
      </c>
      <c r="H75" s="101">
        <f>SUM(I75:J75)</f>
        <v>503</v>
      </c>
      <c r="I75" s="101">
        <f>'연령별-금년(남)'!AA74</f>
        <v>217</v>
      </c>
      <c r="J75" s="101">
        <f>'연령별-금년(여)'!AA74</f>
        <v>286</v>
      </c>
      <c r="K75" s="102">
        <f>SUM(L75+N75)</f>
        <v>-1</v>
      </c>
      <c r="L75" s="102">
        <f>I75-F75</f>
        <v>1</v>
      </c>
      <c r="M75" s="103">
        <f>ROUNDDOWN((L75/F75),3)</f>
        <v>0.004</v>
      </c>
      <c r="N75" s="102">
        <f>+J75-G75</f>
        <v>-2</v>
      </c>
      <c r="O75" s="103">
        <f>ROUNDDOWN((N75/G75),3)</f>
        <v>-0.006</v>
      </c>
      <c r="P75" s="103">
        <f>ROUNDDOWN((K75/E75),3)</f>
        <v>-0.001</v>
      </c>
    </row>
    <row r="76" spans="1:16" s="44" customFormat="1" ht="15.75" customHeight="1">
      <c r="A76" s="370"/>
      <c r="B76" s="371"/>
      <c r="C76" s="67">
        <v>60</v>
      </c>
      <c r="D76" s="67" t="s">
        <v>497</v>
      </c>
      <c r="E76" s="101">
        <f>SUM(F76:G76)</f>
        <v>1122</v>
      </c>
      <c r="F76" s="101">
        <v>436</v>
      </c>
      <c r="G76" s="101">
        <v>686</v>
      </c>
      <c r="H76" s="101">
        <f>SUM(I76:J76)</f>
        <v>1137</v>
      </c>
      <c r="I76" s="101">
        <f>'연령별-금년(남)'!AA75</f>
        <v>449</v>
      </c>
      <c r="J76" s="101">
        <f>'연령별-금년(여)'!AA75</f>
        <v>688</v>
      </c>
      <c r="K76" s="102">
        <f>SUM(L76+N76)</f>
        <v>15</v>
      </c>
      <c r="L76" s="102">
        <f>I76-F76</f>
        <v>13</v>
      </c>
      <c r="M76" s="103">
        <f>ROUNDDOWN((L76/F76),3)</f>
        <v>0.029000000000000005</v>
      </c>
      <c r="N76" s="102">
        <f>+J76-G76</f>
        <v>2</v>
      </c>
      <c r="O76" s="103">
        <f>ROUNDDOWN((N76/G76),3)</f>
        <v>0.002</v>
      </c>
      <c r="P76" s="103">
        <f>ROUNDDOWN((K76/E76),3)</f>
        <v>0.013</v>
      </c>
    </row>
    <row r="77" spans="1:16" s="44" customFormat="1" ht="15.75" customHeight="1">
      <c r="A77" s="370"/>
      <c r="B77" s="371"/>
      <c r="C77" s="67">
        <v>61</v>
      </c>
      <c r="D77" s="67" t="s">
        <v>725</v>
      </c>
      <c r="E77" s="101">
        <f>SUM(F77:G77)</f>
        <v>1382</v>
      </c>
      <c r="F77" s="101">
        <v>581</v>
      </c>
      <c r="G77" s="101">
        <v>801</v>
      </c>
      <c r="H77" s="101">
        <f>SUM(I77:J77)</f>
        <v>1412</v>
      </c>
      <c r="I77" s="101">
        <f>'연령별-금년(남)'!AA76</f>
        <v>601</v>
      </c>
      <c r="J77" s="101">
        <f>'연령별-금년(여)'!AA76</f>
        <v>811</v>
      </c>
      <c r="K77" s="102">
        <f>SUM(K71:K76)</f>
        <v>362</v>
      </c>
      <c r="L77" s="102">
        <f>I77-F77</f>
        <v>20</v>
      </c>
      <c r="M77" s="103">
        <f>ROUNDDOWN((L77/F77),3)</f>
        <v>0.034</v>
      </c>
      <c r="N77" s="102">
        <f>SUM(N71:N76)</f>
        <v>119</v>
      </c>
      <c r="O77" s="103">
        <f>ROUNDDOWN((N77/G77),3)</f>
        <v>0.148</v>
      </c>
      <c r="P77" s="103">
        <f>ROUNDDOWN((K77/E77),3)</f>
        <v>0.261</v>
      </c>
    </row>
    <row r="78" spans="1:19" ht="15.75" customHeight="1">
      <c r="A78" s="370"/>
      <c r="B78" s="371"/>
      <c r="C78" s="366" t="s">
        <v>692</v>
      </c>
      <c r="D78" s="367"/>
      <c r="E78" s="101">
        <f>SUM(F78:G78)</f>
        <v>9172</v>
      </c>
      <c r="F78" s="106">
        <f>SUM(F72:F77)</f>
        <v>3752</v>
      </c>
      <c r="G78" s="106">
        <f>SUM(G72:G77)</f>
        <v>5420</v>
      </c>
      <c r="H78" s="101">
        <f>SUM(I78:J78)</f>
        <v>9348</v>
      </c>
      <c r="I78" s="101">
        <f>'연령별-금년(남)'!AA77</f>
        <v>3870</v>
      </c>
      <c r="J78" s="101">
        <f>'연령별-금년(여)'!AA77</f>
        <v>5478</v>
      </c>
      <c r="K78" s="107">
        <f>SUM(K72:K77)</f>
        <v>508</v>
      </c>
      <c r="L78" s="102">
        <f>I78-F78</f>
        <v>118</v>
      </c>
      <c r="M78" s="103">
        <f>ROUNDDOWN((L78/F78),3)</f>
        <v>0.031</v>
      </c>
      <c r="N78" s="107">
        <f>SUM(N72:N77)</f>
        <v>167</v>
      </c>
      <c r="O78" s="103">
        <f>ROUNDDOWN((N78/G78),3)</f>
        <v>0.03</v>
      </c>
      <c r="P78" s="103">
        <f>ROUNDDOWN((K78/E78),3)</f>
        <v>0.05500000000000001</v>
      </c>
      <c r="Q78" s="44"/>
      <c r="R78" s="44"/>
      <c r="S78" s="44"/>
    </row>
    <row r="79" spans="1:19" ht="15.75" customHeight="1">
      <c r="A79" s="370"/>
      <c r="B79" s="368" t="s">
        <v>486</v>
      </c>
      <c r="C79" s="368"/>
      <c r="D79" s="369"/>
      <c r="E79" s="101">
        <f>SUM(F79:G79)</f>
        <v>45973</v>
      </c>
      <c r="F79" s="101">
        <f>F78+F71+F64+F57</f>
        <v>19130</v>
      </c>
      <c r="G79" s="101">
        <f>G78+G71+G64+G57</f>
        <v>26843</v>
      </c>
      <c r="H79" s="101">
        <f>SUM(I79:J79)</f>
        <v>46940</v>
      </c>
      <c r="I79" s="101">
        <f>'연령별-금년(남)'!AA78</f>
        <v>19710</v>
      </c>
      <c r="J79" s="101">
        <f>'연령별-금년(여)'!AA78</f>
        <v>27230</v>
      </c>
      <c r="K79" s="102">
        <f>K78+K71+K64+K57</f>
        <v>1299</v>
      </c>
      <c r="L79" s="102">
        <f>I79-F79</f>
        <v>580</v>
      </c>
      <c r="M79" s="103">
        <f>ROUNDDOWN((L79/F79),3)</f>
        <v>0.03</v>
      </c>
      <c r="N79" s="102">
        <f>N78+N71+N64+N57</f>
        <v>496</v>
      </c>
      <c r="O79" s="103">
        <f>ROUNDDOWN((N79/G79),3)</f>
        <v>0.018</v>
      </c>
      <c r="P79" s="103">
        <f>ROUNDDOWN((K79/E79),3)</f>
        <v>0.028000000000000004</v>
      </c>
      <c r="Q79" s="44"/>
      <c r="R79" s="44"/>
      <c r="S79" s="44"/>
    </row>
    <row r="80" spans="1:19" ht="15.75" customHeight="1">
      <c r="A80" s="370" t="s">
        <v>757</v>
      </c>
      <c r="B80" s="371" t="s">
        <v>381</v>
      </c>
      <c r="C80" s="67">
        <v>62</v>
      </c>
      <c r="D80" s="67" t="s">
        <v>470</v>
      </c>
      <c r="E80" s="101">
        <f>SUM(F80:G80)</f>
        <v>2673</v>
      </c>
      <c r="F80" s="101">
        <v>1174</v>
      </c>
      <c r="G80" s="101">
        <v>1499</v>
      </c>
      <c r="H80" s="101">
        <f>SUM(I80:J80)</f>
        <v>2667</v>
      </c>
      <c r="I80" s="101">
        <f>'연령별-금년(남)'!AA79</f>
        <v>1174</v>
      </c>
      <c r="J80" s="101">
        <f>'연령별-금년(여)'!AA79</f>
        <v>1493</v>
      </c>
      <c r="K80" s="102">
        <f>SUM(L80+N80)</f>
        <v>-6</v>
      </c>
      <c r="L80" s="102">
        <f>I80-F80</f>
        <v>0</v>
      </c>
      <c r="M80" s="103">
        <f>ROUNDDOWN((L80/F80),3)</f>
        <v>0</v>
      </c>
      <c r="N80" s="102">
        <f>+J80-G80</f>
        <v>-6</v>
      </c>
      <c r="O80" s="103">
        <f>ROUNDDOWN((N80/G80),3)</f>
        <v>-0.004</v>
      </c>
      <c r="P80" s="103">
        <f>ROUNDDOWN((K80/E80),3)</f>
        <v>-0.002</v>
      </c>
      <c r="Q80" s="44"/>
      <c r="R80" s="44"/>
      <c r="S80" s="44"/>
    </row>
    <row r="81" spans="1:19" ht="15.75" customHeight="1">
      <c r="A81" s="370"/>
      <c r="B81" s="371"/>
      <c r="C81" s="67">
        <v>63</v>
      </c>
      <c r="D81" s="67" t="s">
        <v>521</v>
      </c>
      <c r="E81" s="101">
        <f>SUM(F81:G81)</f>
        <v>2338</v>
      </c>
      <c r="F81" s="101">
        <v>991</v>
      </c>
      <c r="G81" s="101">
        <v>1347</v>
      </c>
      <c r="H81" s="101">
        <f>SUM(I81:J81)</f>
        <v>2367</v>
      </c>
      <c r="I81" s="101">
        <f>'연령별-금년(남)'!AA80</f>
        <v>1015</v>
      </c>
      <c r="J81" s="101">
        <f>'연령별-금년(여)'!AA80</f>
        <v>1352</v>
      </c>
      <c r="K81" s="102">
        <f>SUM(L81+N81)</f>
        <v>29</v>
      </c>
      <c r="L81" s="102">
        <f>I81-F81</f>
        <v>24</v>
      </c>
      <c r="M81" s="103">
        <f>ROUNDDOWN((L81/F81),3)</f>
        <v>0.024</v>
      </c>
      <c r="N81" s="102">
        <f>+J81-G81</f>
        <v>5</v>
      </c>
      <c r="O81" s="103">
        <f>ROUNDDOWN((N81/G81),3)</f>
        <v>0.003</v>
      </c>
      <c r="P81" s="103">
        <f>ROUNDDOWN((K81/E81),3)</f>
        <v>0.012</v>
      </c>
      <c r="Q81" s="44"/>
      <c r="R81" s="44"/>
      <c r="S81" s="44"/>
    </row>
    <row r="82" spans="1:19" ht="15.75" customHeight="1">
      <c r="A82" s="370"/>
      <c r="B82" s="371"/>
      <c r="C82" s="67">
        <v>64</v>
      </c>
      <c r="D82" s="67" t="s">
        <v>403</v>
      </c>
      <c r="E82" s="101">
        <f>SUM(F82:G82)</f>
        <v>2119</v>
      </c>
      <c r="F82" s="101">
        <v>944</v>
      </c>
      <c r="G82" s="101">
        <v>1175</v>
      </c>
      <c r="H82" s="101">
        <f>SUM(I82:J82)</f>
        <v>2195</v>
      </c>
      <c r="I82" s="101">
        <f>'연령별-금년(남)'!AA81</f>
        <v>982</v>
      </c>
      <c r="J82" s="101">
        <f>'연령별-금년(여)'!AA81</f>
        <v>1213</v>
      </c>
      <c r="K82" s="102">
        <f>SUM(L82+N82)</f>
        <v>76</v>
      </c>
      <c r="L82" s="102">
        <f>I82-F82</f>
        <v>38</v>
      </c>
      <c r="M82" s="103">
        <f>ROUNDDOWN((L82/F82),3)</f>
        <v>0.04</v>
      </c>
      <c r="N82" s="102">
        <f>+J82-G82</f>
        <v>38</v>
      </c>
      <c r="O82" s="103">
        <f>ROUNDDOWN((N82/G82),3)</f>
        <v>0.032</v>
      </c>
      <c r="P82" s="103">
        <f>ROUNDDOWN((K82/E82),3)</f>
        <v>0.035</v>
      </c>
      <c r="Q82" s="44"/>
      <c r="R82" s="44"/>
      <c r="S82" s="44"/>
    </row>
    <row r="83" spans="1:18" ht="15.75" customHeight="1">
      <c r="A83" s="370"/>
      <c r="B83" s="371"/>
      <c r="C83" s="67">
        <v>65</v>
      </c>
      <c r="D83" s="67" t="s">
        <v>318</v>
      </c>
      <c r="E83" s="101">
        <f>SUM(F83:G83)</f>
        <v>2824</v>
      </c>
      <c r="F83" s="101">
        <v>1201</v>
      </c>
      <c r="G83" s="101">
        <v>1623</v>
      </c>
      <c r="H83" s="101">
        <f>SUM(I83:J83)</f>
        <v>2852</v>
      </c>
      <c r="I83" s="101">
        <f>'연령별-금년(남)'!AA82</f>
        <v>1217</v>
      </c>
      <c r="J83" s="101">
        <f>'연령별-금년(여)'!AA82</f>
        <v>1635</v>
      </c>
      <c r="K83" s="102">
        <f>SUM(L83+N83)</f>
        <v>28</v>
      </c>
      <c r="L83" s="102">
        <f>I83-F83</f>
        <v>16</v>
      </c>
      <c r="M83" s="103">
        <f>ROUNDDOWN((L83/F83),3)</f>
        <v>0.013</v>
      </c>
      <c r="N83" s="102">
        <f>+J83-G83</f>
        <v>12</v>
      </c>
      <c r="O83" s="103">
        <f>ROUNDDOWN((N83/G83),3)</f>
        <v>0.007000000000000001</v>
      </c>
      <c r="P83" s="103">
        <f>ROUNDDOWN((K83/E83),3)</f>
        <v>0.009</v>
      </c>
      <c r="R83" s="44"/>
    </row>
    <row r="84" spans="1:16" ht="15.75" customHeight="1">
      <c r="A84" s="370"/>
      <c r="B84" s="371"/>
      <c r="C84" s="67">
        <v>66</v>
      </c>
      <c r="D84" s="79" t="s">
        <v>722</v>
      </c>
      <c r="E84" s="101">
        <f>SUM(F84:G84)</f>
        <v>52</v>
      </c>
      <c r="F84" s="106">
        <v>32</v>
      </c>
      <c r="G84" s="106">
        <v>20</v>
      </c>
      <c r="H84" s="101">
        <f>SUM(I84:J84)</f>
        <v>52</v>
      </c>
      <c r="I84" s="101">
        <f>'연령별-금년(남)'!AA83</f>
        <v>32</v>
      </c>
      <c r="J84" s="101">
        <f>'연령별-금년(여)'!AA83</f>
        <v>20</v>
      </c>
      <c r="K84" s="102">
        <f>SUM(L84+N84)</f>
        <v>0</v>
      </c>
      <c r="L84" s="102">
        <f>I84-F84</f>
        <v>0</v>
      </c>
      <c r="M84" s="103">
        <f>ROUNDDOWN((L84/F84),3)</f>
        <v>0</v>
      </c>
      <c r="N84" s="102">
        <f>+J84-G84</f>
        <v>0</v>
      </c>
      <c r="O84" s="103">
        <f>ROUNDDOWN((N84/G84),3)</f>
        <v>0</v>
      </c>
      <c r="P84" s="103">
        <f>ROUNDDOWN((K84/E84),3)</f>
        <v>0</v>
      </c>
    </row>
    <row r="85" spans="1:16" ht="15.75" customHeight="1">
      <c r="A85" s="370"/>
      <c r="B85" s="371"/>
      <c r="C85" s="367" t="s">
        <v>692</v>
      </c>
      <c r="D85" s="373"/>
      <c r="E85" s="101">
        <f>SUM(F85:G85)</f>
        <v>10006</v>
      </c>
      <c r="F85" s="101">
        <f>SUM(F80:F84)</f>
        <v>4342</v>
      </c>
      <c r="G85" s="101">
        <f>SUM(G80:G84)</f>
        <v>5664</v>
      </c>
      <c r="H85" s="101">
        <f>SUM(I85:J85)</f>
        <v>10133</v>
      </c>
      <c r="I85" s="101">
        <f>'연령별-금년(남)'!AA84</f>
        <v>4420</v>
      </c>
      <c r="J85" s="101">
        <f>'연령별-금년(여)'!AA84</f>
        <v>5713</v>
      </c>
      <c r="K85" s="102">
        <f>SUM(K80:K84)</f>
        <v>127</v>
      </c>
      <c r="L85" s="102">
        <f>I85-F85</f>
        <v>78</v>
      </c>
      <c r="M85" s="103">
        <f>ROUNDDOWN((L85/F85),3)</f>
        <v>0.017</v>
      </c>
      <c r="N85" s="102">
        <f>SUM(N80:N84)</f>
        <v>49</v>
      </c>
      <c r="O85" s="103">
        <f>ROUNDDOWN((N85/G85),3)</f>
        <v>0.008</v>
      </c>
      <c r="P85" s="103">
        <f>ROUNDDOWN((K85/E85),3)</f>
        <v>0.012</v>
      </c>
    </row>
    <row r="86" spans="1:16" ht="15.75" customHeight="1">
      <c r="A86" s="370"/>
      <c r="B86" s="371" t="s">
        <v>358</v>
      </c>
      <c r="C86" s="67">
        <v>67</v>
      </c>
      <c r="D86" s="67" t="s">
        <v>515</v>
      </c>
      <c r="E86" s="101">
        <f>SUM(F86:G86)</f>
        <v>810</v>
      </c>
      <c r="F86" s="101">
        <v>344</v>
      </c>
      <c r="G86" s="101">
        <v>466</v>
      </c>
      <c r="H86" s="101">
        <f>SUM(I86:J86)</f>
        <v>854</v>
      </c>
      <c r="I86" s="101">
        <f>'연령별-금년(남)'!AA85</f>
        <v>371</v>
      </c>
      <c r="J86" s="101">
        <f>'연령별-금년(여)'!AA85</f>
        <v>483</v>
      </c>
      <c r="K86" s="102">
        <f>SUM(L86+N86)</f>
        <v>44</v>
      </c>
      <c r="L86" s="102">
        <f>I86-F86</f>
        <v>27</v>
      </c>
      <c r="M86" s="103">
        <f>ROUNDDOWN((L86/F86),3)</f>
        <v>0.078</v>
      </c>
      <c r="N86" s="102">
        <f>+J86-G86</f>
        <v>17</v>
      </c>
      <c r="O86" s="103">
        <f>ROUNDDOWN((N86/G86),3)</f>
        <v>0.036</v>
      </c>
      <c r="P86" s="103">
        <f>ROUNDDOWN((K86/E86),3)</f>
        <v>0.054000000000000006</v>
      </c>
    </row>
    <row r="87" spans="1:16" ht="15.75" customHeight="1">
      <c r="A87" s="370"/>
      <c r="B87" s="371"/>
      <c r="C87" s="67">
        <v>68</v>
      </c>
      <c r="D87" s="67" t="s">
        <v>454</v>
      </c>
      <c r="E87" s="101">
        <f>SUM(F87:G87)</f>
        <v>4461</v>
      </c>
      <c r="F87" s="101">
        <v>2024</v>
      </c>
      <c r="G87" s="101">
        <v>2437</v>
      </c>
      <c r="H87" s="101">
        <f>SUM(I87:J87)</f>
        <v>4446</v>
      </c>
      <c r="I87" s="101">
        <f>'연령별-금년(남)'!AA86</f>
        <v>2032</v>
      </c>
      <c r="J87" s="101">
        <f>'연령별-금년(여)'!AA86</f>
        <v>2414</v>
      </c>
      <c r="K87" s="102">
        <f>SUM(L87+N87)</f>
        <v>-15</v>
      </c>
      <c r="L87" s="102">
        <f>I87-F87</f>
        <v>8</v>
      </c>
      <c r="M87" s="103">
        <f>ROUNDDOWN((L87/F87),3)</f>
        <v>0.003</v>
      </c>
      <c r="N87" s="102">
        <f>+J87-G87</f>
        <v>-23</v>
      </c>
      <c r="O87" s="103">
        <f>ROUNDDOWN((N87/G87),3)</f>
        <v>-0.009</v>
      </c>
      <c r="P87" s="103">
        <f>ROUNDDOWN((K87/E87),3)</f>
        <v>-0.003</v>
      </c>
    </row>
    <row r="88" spans="1:16" ht="15.75" customHeight="1">
      <c r="A88" s="370"/>
      <c r="B88" s="371"/>
      <c r="C88" s="67">
        <v>69</v>
      </c>
      <c r="D88" s="67" t="s">
        <v>495</v>
      </c>
      <c r="E88" s="101">
        <f>SUM(F88:G88)</f>
        <v>4388</v>
      </c>
      <c r="F88" s="101">
        <v>2022</v>
      </c>
      <c r="G88" s="101">
        <v>2366</v>
      </c>
      <c r="H88" s="101">
        <f>SUM(I88:J88)</f>
        <v>4435</v>
      </c>
      <c r="I88" s="101">
        <f>'연령별-금년(남)'!AA87</f>
        <v>2043</v>
      </c>
      <c r="J88" s="101">
        <f>'연령별-금년(여)'!AA87</f>
        <v>2392</v>
      </c>
      <c r="K88" s="102">
        <f>SUM(L88+N88)</f>
        <v>47</v>
      </c>
      <c r="L88" s="102">
        <f>I88-F88</f>
        <v>21</v>
      </c>
      <c r="M88" s="103">
        <f>ROUNDDOWN((L88/F88),3)</f>
        <v>0.01</v>
      </c>
      <c r="N88" s="102">
        <f>+J88-G88</f>
        <v>26</v>
      </c>
      <c r="O88" s="103">
        <f>ROUNDDOWN((N88/G88),3)</f>
        <v>0.01</v>
      </c>
      <c r="P88" s="103">
        <f>ROUNDDOWN((K88/E88),3)</f>
        <v>0.01</v>
      </c>
    </row>
    <row r="89" spans="1:16" ht="15.75" customHeight="1">
      <c r="A89" s="370"/>
      <c r="B89" s="371"/>
      <c r="C89" s="67">
        <v>70</v>
      </c>
      <c r="D89" s="67" t="s">
        <v>364</v>
      </c>
      <c r="E89" s="101">
        <f>SUM(F89:G89)</f>
        <v>3693</v>
      </c>
      <c r="F89" s="101">
        <v>1859</v>
      </c>
      <c r="G89" s="101">
        <v>1834</v>
      </c>
      <c r="H89" s="101">
        <f>SUM(I89:J89)</f>
        <v>3729</v>
      </c>
      <c r="I89" s="101">
        <f>'연령별-금년(남)'!AA88</f>
        <v>1882</v>
      </c>
      <c r="J89" s="101">
        <f>'연령별-금년(여)'!AA88</f>
        <v>1847</v>
      </c>
      <c r="K89" s="102">
        <f>SUM(L89+N89)</f>
        <v>36</v>
      </c>
      <c r="L89" s="102">
        <f>I89-F89</f>
        <v>23</v>
      </c>
      <c r="M89" s="103">
        <f>ROUNDDOWN((L89/F89),3)</f>
        <v>0.012</v>
      </c>
      <c r="N89" s="102">
        <f>+J89-G89</f>
        <v>13</v>
      </c>
      <c r="O89" s="103">
        <f>ROUNDDOWN((N89/G89),3)</f>
        <v>0.007000000000000001</v>
      </c>
      <c r="P89" s="103">
        <f>ROUNDDOWN((K89/E89),3)</f>
        <v>0.009</v>
      </c>
    </row>
    <row r="90" spans="1:16" ht="15.75" customHeight="1">
      <c r="A90" s="370"/>
      <c r="B90" s="371"/>
      <c r="C90" s="67">
        <v>71</v>
      </c>
      <c r="D90" s="67" t="s">
        <v>723</v>
      </c>
      <c r="E90" s="101">
        <f>SUM(F90:G90)</f>
        <v>2870</v>
      </c>
      <c r="F90" s="101">
        <v>1312</v>
      </c>
      <c r="G90" s="101">
        <v>1558</v>
      </c>
      <c r="H90" s="101">
        <f>SUM(I90:J90)</f>
        <v>2621</v>
      </c>
      <c r="I90" s="101">
        <f>'연령별-금년(남)'!AA89</f>
        <v>1201</v>
      </c>
      <c r="J90" s="101">
        <f>'연령별-금년(여)'!AA89</f>
        <v>1420</v>
      </c>
      <c r="K90" s="102">
        <f>SUM(L90+N90)</f>
        <v>-249</v>
      </c>
      <c r="L90" s="102">
        <f>I90-F90</f>
        <v>-111</v>
      </c>
      <c r="M90" s="103">
        <f>ROUNDDOWN((L90/F90),3)</f>
        <v>-0.084</v>
      </c>
      <c r="N90" s="102">
        <f>+J90-G90</f>
        <v>-138</v>
      </c>
      <c r="O90" s="103">
        <f>ROUNDDOWN((N90/G90),3)</f>
        <v>-0.088</v>
      </c>
      <c r="P90" s="103">
        <f>ROUNDDOWN((K90/E90),3)</f>
        <v>-0.086</v>
      </c>
    </row>
    <row r="91" spans="1:16" s="61" customFormat="1" ht="15.75" customHeight="1">
      <c r="A91" s="370"/>
      <c r="B91" s="371"/>
      <c r="C91" s="67">
        <v>72</v>
      </c>
      <c r="D91" s="67" t="s">
        <v>361</v>
      </c>
      <c r="E91" s="101">
        <f>SUM(F91:G91)</f>
        <v>882</v>
      </c>
      <c r="F91" s="106">
        <v>401</v>
      </c>
      <c r="G91" s="106">
        <v>481</v>
      </c>
      <c r="H91" s="101">
        <f>SUM(I91:J91)</f>
        <v>909</v>
      </c>
      <c r="I91" s="101">
        <f>'연령별-금년(남)'!AA90</f>
        <v>413</v>
      </c>
      <c r="J91" s="101">
        <f>'연령별-금년(여)'!AA90</f>
        <v>496</v>
      </c>
      <c r="K91" s="102">
        <f>SUM(L91+N91)</f>
        <v>27</v>
      </c>
      <c r="L91" s="102">
        <f>I91-F91</f>
        <v>12</v>
      </c>
      <c r="M91" s="103">
        <f>ROUNDDOWN((L91/F91),3)</f>
        <v>0.029000000000000005</v>
      </c>
      <c r="N91" s="102">
        <f>+J91-G91</f>
        <v>15</v>
      </c>
      <c r="O91" s="103">
        <f>ROUNDDOWN((N91/G91),3)</f>
        <v>0.031</v>
      </c>
      <c r="P91" s="103">
        <f>ROUNDDOWN((K91/E91),3)</f>
        <v>0.03</v>
      </c>
    </row>
    <row r="92" spans="1:16" ht="15.75" customHeight="1">
      <c r="A92" s="370"/>
      <c r="B92" s="371"/>
      <c r="C92" s="67">
        <v>73</v>
      </c>
      <c r="D92" s="67" t="s">
        <v>514</v>
      </c>
      <c r="E92" s="101"/>
      <c r="F92" s="106"/>
      <c r="G92" s="106"/>
      <c r="H92" s="101">
        <f>SUM(I92:J92)</f>
        <v>457</v>
      </c>
      <c r="I92" s="101">
        <f>'연령별-금년(남)'!AA91</f>
        <v>220</v>
      </c>
      <c r="J92" s="101">
        <f>'연령별-금년(여)'!AA91</f>
        <v>237</v>
      </c>
      <c r="K92" s="102">
        <f>SUM(L92+N92)</f>
        <v>457</v>
      </c>
      <c r="L92" s="102">
        <f>I92-F92</f>
        <v>220</v>
      </c>
      <c r="M92" s="103"/>
      <c r="N92" s="102">
        <f>+J92-G92</f>
        <v>237</v>
      </c>
      <c r="O92" s="103"/>
      <c r="P92" s="103"/>
    </row>
    <row r="93" spans="1:16" ht="15.75" customHeight="1">
      <c r="A93" s="370"/>
      <c r="B93" s="371"/>
      <c r="C93" s="367" t="s">
        <v>692</v>
      </c>
      <c r="D93" s="373"/>
      <c r="E93" s="101">
        <f>SUM(F93:G93)</f>
        <v>17104</v>
      </c>
      <c r="F93" s="106">
        <f>SUM(F86:F92)</f>
        <v>7962</v>
      </c>
      <c r="G93" s="106">
        <f>SUM(G86:G92)</f>
        <v>9142</v>
      </c>
      <c r="H93" s="101">
        <f>SUM(I93:J93)</f>
        <v>17451</v>
      </c>
      <c r="I93" s="101">
        <f>'연령별-금년(남)'!AA92</f>
        <v>8162</v>
      </c>
      <c r="J93" s="101">
        <f>'연령별-금년(여)'!AA92</f>
        <v>9289</v>
      </c>
      <c r="K93" s="102">
        <f>SUM(L93+N93)</f>
        <v>347</v>
      </c>
      <c r="L93" s="102">
        <f>I93-F93</f>
        <v>200</v>
      </c>
      <c r="M93" s="103">
        <f>ROUNDDOWN((L93/F93),3)</f>
        <v>0.025</v>
      </c>
      <c r="N93" s="102">
        <f>+J93-G93</f>
        <v>147</v>
      </c>
      <c r="O93" s="103">
        <f>ROUNDDOWN((N93/G93),3)</f>
        <v>0.016</v>
      </c>
      <c r="P93" s="103">
        <f>ROUNDDOWN((K93/E93),3)</f>
        <v>0.02</v>
      </c>
    </row>
    <row r="94" spans="1:16" ht="15.75" customHeight="1">
      <c r="A94" s="370"/>
      <c r="B94" s="369" t="s">
        <v>486</v>
      </c>
      <c r="C94" s="310"/>
      <c r="D94" s="310"/>
      <c r="E94" s="101">
        <f>SUM(F94:G94)</f>
        <v>27110</v>
      </c>
      <c r="F94" s="101">
        <f>F93+F85</f>
        <v>12304</v>
      </c>
      <c r="G94" s="101">
        <f>G93+G85</f>
        <v>14806</v>
      </c>
      <c r="H94" s="101">
        <f>SUM(I94:J94)</f>
        <v>27584</v>
      </c>
      <c r="I94" s="101">
        <f>'연령별-금년(남)'!AA93</f>
        <v>12582</v>
      </c>
      <c r="J94" s="101">
        <f>'연령별-금년(여)'!AA93</f>
        <v>15002</v>
      </c>
      <c r="K94" s="102">
        <f>SUM(L94+N94)</f>
        <v>474</v>
      </c>
      <c r="L94" s="102">
        <f>I94-F94</f>
        <v>278</v>
      </c>
      <c r="M94" s="103">
        <f>ROUNDDOWN((L94/F94),3)</f>
        <v>0.022</v>
      </c>
      <c r="N94" s="102">
        <f>+J94-G94</f>
        <v>196</v>
      </c>
      <c r="O94" s="103">
        <f>ROUNDDOWN((N94/G94),3)</f>
        <v>0.013</v>
      </c>
      <c r="P94" s="103">
        <f>ROUNDDOWN((K94/E94),3)</f>
        <v>0.017</v>
      </c>
    </row>
    <row r="95" spans="1:16" s="61" customFormat="1" ht="15.75" customHeight="1">
      <c r="A95" s="89"/>
      <c r="B95" s="369" t="s">
        <v>604</v>
      </c>
      <c r="C95" s="310"/>
      <c r="D95" s="310"/>
      <c r="E95" s="101">
        <f>SUM(F95:G95)</f>
        <v>51</v>
      </c>
      <c r="F95" s="101">
        <v>51</v>
      </c>
      <c r="G95" s="101"/>
      <c r="H95" s="101">
        <f>SUM(I95:J95)</f>
        <v>0</v>
      </c>
      <c r="I95" s="101">
        <f>'연령별-금년(남)'!AA94</f>
        <v>0</v>
      </c>
      <c r="J95" s="101">
        <f>'연령별-금년(여)'!AA94</f>
        <v>0</v>
      </c>
      <c r="K95" s="102"/>
      <c r="L95" s="102">
        <f>I95-F95</f>
        <v>-51</v>
      </c>
      <c r="M95" s="103">
        <f>ROUNDDOWN((L95/F95),3)</f>
        <v>-1</v>
      </c>
      <c r="N95" s="102"/>
      <c r="O95" s="103"/>
      <c r="P95" s="103"/>
    </row>
    <row r="96" spans="1:16" ht="15.75" customHeight="1">
      <c r="A96" s="373" t="s">
        <v>383</v>
      </c>
      <c r="B96" s="373"/>
      <c r="C96" s="373"/>
      <c r="D96" s="373"/>
      <c r="E96" s="101">
        <f>SUM(F96:G96)</f>
        <v>276</v>
      </c>
      <c r="F96" s="106">
        <v>131</v>
      </c>
      <c r="G96" s="106">
        <v>145</v>
      </c>
      <c r="H96" s="101">
        <f>SUM(I96:J96)</f>
        <v>284</v>
      </c>
      <c r="I96" s="101">
        <f>'연령별-금년(남)'!AA95</f>
        <v>136</v>
      </c>
      <c r="J96" s="101">
        <f>'연령별-금년(여)'!AA95</f>
        <v>148</v>
      </c>
      <c r="K96" s="102">
        <f>SUM(L96+N96)</f>
        <v>8</v>
      </c>
      <c r="L96" s="102">
        <f>I96-F96</f>
        <v>5</v>
      </c>
      <c r="M96" s="103">
        <f>ROUNDDOWN((L96/F96),3)</f>
        <v>0.038</v>
      </c>
      <c r="N96" s="102">
        <f>+J96-G96</f>
        <v>3</v>
      </c>
      <c r="O96" s="103">
        <f>ROUNDDOWN((N96/G96),3)</f>
        <v>0.02</v>
      </c>
      <c r="P96" s="104">
        <f>ROUNDDOWN((K96/E96),3)</f>
        <v>0.028000000000000004</v>
      </c>
    </row>
    <row r="97" spans="1:16" ht="15.75" customHeight="1">
      <c r="A97" s="374" t="s">
        <v>247</v>
      </c>
      <c r="B97" s="374"/>
      <c r="C97" s="374"/>
      <c r="D97" s="374"/>
      <c r="E97" s="101">
        <f>SUM(F97:G97)</f>
        <v>172949</v>
      </c>
      <c r="F97" s="106">
        <f>F96+F95+F94+F79+F51+F27</f>
        <v>72087</v>
      </c>
      <c r="G97" s="106">
        <f>G96+G95+G94+G79+G51+G27</f>
        <v>100862</v>
      </c>
      <c r="H97" s="101">
        <f>SUM(I97:J97)</f>
        <v>175308</v>
      </c>
      <c r="I97" s="106">
        <f>I96+I95+I94+I79+I51+I27</f>
        <v>73533</v>
      </c>
      <c r="J97" s="106">
        <f>J96+J95+J94+J79+J51+J27</f>
        <v>101775</v>
      </c>
      <c r="K97" s="108">
        <f>L97+N97</f>
        <v>2359</v>
      </c>
      <c r="L97" s="102">
        <f>I97-F97</f>
        <v>1446</v>
      </c>
      <c r="M97" s="103">
        <f>ROUNDDOWN((L97/F97),3)</f>
        <v>0.02</v>
      </c>
      <c r="N97" s="108">
        <f>J97-G97</f>
        <v>913</v>
      </c>
      <c r="O97" s="103">
        <f>ROUNDDOWN((N97/G97),3)</f>
        <v>0.009</v>
      </c>
      <c r="P97" s="104">
        <f>ROUNDDOWN((K97/E97),3)</f>
        <v>0.013</v>
      </c>
    </row>
    <row r="98" spans="5:16" ht="15.75" customHeight="1">
      <c r="E98" s="109"/>
      <c r="F98" s="109"/>
      <c r="G98" s="109"/>
      <c r="H98" s="109"/>
      <c r="I98" s="109"/>
      <c r="J98" s="109"/>
      <c r="K98" s="110"/>
      <c r="L98" s="110"/>
      <c r="M98" s="111"/>
      <c r="N98" s="110"/>
      <c r="O98" s="112"/>
      <c r="P98" s="112"/>
    </row>
    <row r="99" spans="5:16" ht="15.75" customHeight="1">
      <c r="E99" s="109"/>
      <c r="F99" s="109"/>
      <c r="G99" s="109"/>
      <c r="H99" s="109"/>
      <c r="I99" s="109"/>
      <c r="J99" s="109"/>
      <c r="K99" s="110"/>
      <c r="L99" s="110"/>
      <c r="M99" s="111"/>
      <c r="N99" s="110"/>
      <c r="O99" s="112"/>
      <c r="P99" s="112"/>
    </row>
    <row r="100" spans="5:16" ht="15.75" customHeight="1">
      <c r="E100" s="113"/>
      <c r="F100" s="113"/>
      <c r="G100" s="113"/>
      <c r="H100" s="113"/>
      <c r="I100" s="113"/>
      <c r="J100" s="113"/>
      <c r="K100" s="114"/>
      <c r="L100" s="114"/>
      <c r="M100" s="115"/>
      <c r="N100" s="114"/>
      <c r="O100" s="115"/>
      <c r="P100" s="115"/>
    </row>
    <row r="101" spans="2:16" ht="15.75" customHeight="1">
      <c r="B101" s="112"/>
      <c r="C101" s="112"/>
      <c r="D101" s="112"/>
      <c r="E101" s="109"/>
      <c r="F101" s="109"/>
      <c r="G101" s="109"/>
      <c r="H101" s="109"/>
      <c r="I101" s="109"/>
      <c r="J101" s="109"/>
      <c r="K101" s="110"/>
      <c r="L101" s="110"/>
      <c r="M101" s="112"/>
      <c r="N101" s="110"/>
      <c r="O101" s="112"/>
      <c r="P101" s="112"/>
    </row>
    <row r="102" spans="5:16" ht="15.75" customHeight="1">
      <c r="E102" s="109"/>
      <c r="F102" s="109"/>
      <c r="H102" s="109"/>
      <c r="I102" s="109"/>
      <c r="J102" s="109"/>
      <c r="K102" s="110"/>
      <c r="L102" s="110"/>
      <c r="M102" s="112"/>
      <c r="N102" s="110"/>
      <c r="O102" s="112"/>
      <c r="P102" s="112"/>
    </row>
    <row r="103" spans="5:16" ht="15.75" customHeight="1">
      <c r="E103" s="109"/>
      <c r="F103" s="109"/>
      <c r="G103" s="109"/>
      <c r="H103" s="109"/>
      <c r="I103" s="109"/>
      <c r="J103" s="109"/>
      <c r="K103" s="110"/>
      <c r="L103" s="110"/>
      <c r="M103" s="111"/>
      <c r="N103" s="110"/>
      <c r="O103" s="112"/>
      <c r="P103" s="112"/>
    </row>
    <row r="104" spans="5:9" ht="15.75" customHeight="1">
      <c r="E104" s="109"/>
      <c r="F104" s="109"/>
      <c r="G104" s="109"/>
      <c r="H104" s="109"/>
      <c r="I104" s="109"/>
    </row>
    <row r="105" spans="5:16" ht="15.75" customHeight="1">
      <c r="E105" s="109"/>
      <c r="F105" s="109"/>
      <c r="G105" s="109"/>
      <c r="H105" s="109"/>
      <c r="I105" s="109"/>
      <c r="J105" s="109"/>
      <c r="K105" s="110"/>
      <c r="L105" s="110"/>
      <c r="M105" s="111"/>
      <c r="N105" s="110"/>
      <c r="O105" s="112"/>
      <c r="P105" s="112"/>
    </row>
    <row r="106" spans="5:16" ht="15.75" customHeight="1">
      <c r="E106" s="109"/>
      <c r="F106" s="109"/>
      <c r="G106" s="109"/>
      <c r="H106" s="109"/>
      <c r="I106" s="109"/>
      <c r="J106" s="109"/>
      <c r="K106" s="110"/>
      <c r="L106" s="110"/>
      <c r="M106" s="111"/>
      <c r="N106" s="110"/>
      <c r="O106" s="112"/>
      <c r="P106" s="112"/>
    </row>
    <row r="107" spans="5:16" ht="15.75" customHeight="1">
      <c r="E107" s="109"/>
      <c r="F107" s="109"/>
      <c r="G107" s="109"/>
      <c r="H107" s="109"/>
      <c r="I107" s="109"/>
      <c r="J107" s="109"/>
      <c r="K107" s="110"/>
      <c r="L107" s="110"/>
      <c r="M107" s="111"/>
      <c r="N107" s="110"/>
      <c r="O107" s="112"/>
      <c r="P107" s="112"/>
    </row>
    <row r="108" spans="5:16" ht="15.75" customHeight="1">
      <c r="E108" s="109"/>
      <c r="F108" s="109"/>
      <c r="G108" s="109"/>
      <c r="H108" s="109"/>
      <c r="I108" s="109"/>
      <c r="J108" s="109"/>
      <c r="K108" s="110"/>
      <c r="L108" s="110"/>
      <c r="M108" s="111"/>
      <c r="N108" s="110"/>
      <c r="O108" s="112"/>
      <c r="P108" s="112"/>
    </row>
    <row r="109" spans="5:16" ht="15.75" customHeight="1">
      <c r="E109" s="109"/>
      <c r="F109" s="109"/>
      <c r="G109" s="109"/>
      <c r="H109" s="109"/>
      <c r="I109" s="109"/>
      <c r="J109" s="109"/>
      <c r="K109" s="110"/>
      <c r="L109" s="110"/>
      <c r="M109" s="111"/>
      <c r="N109" s="110"/>
      <c r="O109" s="112"/>
      <c r="P109" s="112"/>
    </row>
    <row r="110" spans="5:16" ht="15.75" customHeight="1">
      <c r="E110" s="109"/>
      <c r="F110" s="109"/>
      <c r="G110" s="109"/>
      <c r="H110" s="109"/>
      <c r="I110" s="109"/>
      <c r="J110" s="109"/>
      <c r="K110" s="110"/>
      <c r="L110" s="110"/>
      <c r="M110" s="111"/>
      <c r="N110" s="110"/>
      <c r="O110" s="112"/>
      <c r="P110" s="112"/>
    </row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  <row r="1027" ht="15.75" customHeight="1"/>
    <row r="1028" ht="15.75" customHeight="1"/>
    <row r="1029" ht="15.75" customHeight="1"/>
    <row r="1030" ht="15.75" customHeight="1"/>
    <row r="1031" ht="15.75" customHeight="1"/>
    <row r="1032" ht="15.75" customHeight="1"/>
    <row r="1033" ht="15.75" customHeight="1"/>
    <row r="1034" ht="15.75" customHeight="1"/>
    <row r="1035" ht="15.75" customHeight="1"/>
    <row r="1036" ht="15.75" customHeight="1"/>
    <row r="1037" ht="15.75" customHeight="1"/>
    <row r="1038" ht="15.75" customHeight="1"/>
    <row r="1039" ht="15.75" customHeight="1"/>
    <row r="1040" ht="15.75" customHeight="1"/>
    <row r="1041" ht="15.75" customHeight="1"/>
    <row r="1042" ht="15.75" customHeight="1"/>
    <row r="1043" ht="15.75" customHeight="1"/>
    <row r="1044" ht="15.75" customHeight="1"/>
    <row r="1045" ht="15.75" customHeight="1"/>
    <row r="1046" ht="15.75" customHeight="1"/>
    <row r="1047" ht="15.75" customHeight="1"/>
    <row r="1048" ht="15.75" customHeight="1"/>
    <row r="1049" ht="15.75" customHeight="1"/>
    <row r="1050" ht="15.75" customHeight="1"/>
    <row r="1051" ht="15.75" customHeight="1"/>
    <row r="1052" ht="15.75" customHeight="1"/>
    <row r="1053" ht="15.75" customHeight="1"/>
    <row r="1054" ht="15.75" customHeight="1"/>
    <row r="1055" ht="15.75" customHeight="1"/>
    <row r="1056" ht="15.75" customHeight="1"/>
    <row r="1057" ht="15.75" customHeight="1"/>
    <row r="1058" ht="15.75" customHeight="1"/>
    <row r="1059" ht="15.75" customHeight="1"/>
    <row r="1060" ht="15.75" customHeight="1"/>
    <row r="1061" ht="15.75" customHeight="1"/>
    <row r="1062" ht="15.75" customHeight="1"/>
    <row r="1063" ht="15.75" customHeight="1"/>
    <row r="1064" ht="15.75" customHeight="1"/>
    <row r="1065" ht="15.75" customHeight="1"/>
    <row r="1066" ht="15.75" customHeight="1"/>
    <row r="1067" ht="15.75" customHeight="1"/>
    <row r="1068" ht="15.75" customHeight="1"/>
    <row r="1069" ht="15.75" customHeight="1"/>
    <row r="1070" ht="15.75" customHeight="1"/>
    <row r="1071" ht="15.75" customHeight="1"/>
    <row r="1072" ht="15.75" customHeight="1"/>
    <row r="1073" ht="15.75" customHeight="1"/>
    <row r="1074" ht="15.75" customHeight="1"/>
    <row r="1075" ht="15.75" customHeight="1"/>
    <row r="1076" ht="15.75" customHeight="1"/>
    <row r="1077" ht="15.75" customHeight="1"/>
    <row r="1078" ht="15.75" customHeight="1"/>
    <row r="1079" ht="15.75" customHeight="1"/>
    <row r="1080" ht="15.75" customHeight="1"/>
    <row r="1081" ht="15.75" customHeight="1"/>
    <row r="1082" ht="15.75" customHeight="1"/>
    <row r="1083" ht="15.75" customHeight="1"/>
    <row r="1084" ht="15.75" customHeight="1"/>
    <row r="1085" ht="15.75" customHeight="1"/>
    <row r="1086" ht="15.75" customHeight="1"/>
    <row r="1087" ht="15.75" customHeight="1"/>
    <row r="1088" ht="15.75" customHeight="1"/>
    <row r="1089" ht="15.75" customHeight="1"/>
    <row r="1090" ht="15.75" customHeight="1"/>
    <row r="1091" ht="15.75" customHeight="1"/>
    <row r="1092" ht="15.75" customHeight="1"/>
    <row r="1093" ht="15.75" customHeight="1"/>
    <row r="1094" ht="15.75" customHeight="1"/>
    <row r="1095" ht="15.75" customHeight="1"/>
    <row r="1096" ht="15.75" customHeight="1"/>
    <row r="1097" ht="15.75" customHeight="1"/>
    <row r="1098" ht="15.75" customHeight="1"/>
    <row r="1099" ht="15.75" customHeight="1"/>
    <row r="1100" ht="15.75" customHeight="1"/>
    <row r="1101" ht="15.75" customHeight="1"/>
    <row r="1102" ht="15.75" customHeight="1"/>
    <row r="1103" ht="15.75" customHeight="1"/>
    <row r="1104" ht="15.75" customHeight="1"/>
    <row r="1105" ht="15.75" customHeight="1"/>
    <row r="1106" ht="15.75" customHeight="1"/>
    <row r="1107" ht="15.75" customHeight="1"/>
    <row r="1108" ht="15.75" customHeight="1"/>
    <row r="1109" ht="15.75" customHeight="1"/>
    <row r="1110" ht="15.75" customHeight="1"/>
    <row r="1111" ht="15.75" customHeight="1"/>
    <row r="1112" ht="15.75" customHeight="1"/>
    <row r="1113" ht="15.75" customHeight="1"/>
    <row r="1114" ht="15.75" customHeight="1"/>
    <row r="1115" ht="15.75" customHeight="1"/>
    <row r="1116" ht="15.75" customHeight="1"/>
    <row r="1117" ht="15.75" customHeight="1"/>
    <row r="1118" ht="15.75" customHeight="1"/>
    <row r="1119" ht="15.75" customHeight="1"/>
    <row r="1120" ht="15.75" customHeight="1"/>
    <row r="1121" ht="15.75" customHeight="1"/>
    <row r="1122" ht="15.75" customHeight="1"/>
    <row r="1123" ht="15.75" customHeight="1"/>
    <row r="1124" ht="15.75" customHeight="1"/>
    <row r="1125" ht="15.75" customHeight="1"/>
    <row r="1126" ht="15.75" customHeight="1"/>
    <row r="1127" ht="15.75" customHeight="1"/>
    <row r="1128" ht="15.75" customHeight="1"/>
    <row r="1129" ht="15.75" customHeight="1"/>
    <row r="1130" ht="15.75" customHeight="1"/>
    <row r="1131" ht="15.75" customHeight="1"/>
    <row r="1132" ht="15.75" customHeight="1"/>
    <row r="1133" ht="15.75" customHeight="1"/>
    <row r="1134" ht="15.75" customHeight="1"/>
    <row r="1135" ht="15.75" customHeight="1"/>
    <row r="1136" ht="15.75" customHeight="1"/>
    <row r="1137" ht="15.75" customHeight="1"/>
    <row r="1138" ht="15.75" customHeight="1"/>
    <row r="1139" ht="15.75" customHeight="1"/>
    <row r="1140" ht="15.75" customHeight="1"/>
    <row r="1141" ht="15.75" customHeight="1"/>
    <row r="1142" ht="15.75" customHeight="1"/>
    <row r="1143" ht="15.75" customHeight="1"/>
    <row r="1144" ht="15.75" customHeight="1"/>
    <row r="1145" ht="15.75" customHeight="1"/>
    <row r="1146" ht="15.75" customHeight="1"/>
    <row r="1147" ht="15.75" customHeight="1"/>
    <row r="1148" ht="15.75" customHeight="1"/>
    <row r="1149" ht="15.75" customHeight="1"/>
    <row r="1150" ht="15.75" customHeight="1"/>
    <row r="1151" ht="15.75" customHeight="1"/>
    <row r="1152" ht="15.75" customHeight="1"/>
    <row r="1153" ht="15.75" customHeight="1"/>
    <row r="1154" ht="15.75" customHeight="1"/>
    <row r="1155" ht="15.75" customHeight="1"/>
    <row r="1156" ht="15.75" customHeight="1"/>
    <row r="1157" ht="15.75" customHeight="1"/>
    <row r="1158" ht="15.75" customHeight="1"/>
    <row r="1159" ht="15.75" customHeight="1"/>
    <row r="1160" ht="15.75" customHeight="1"/>
    <row r="1161" ht="15.75" customHeight="1"/>
    <row r="1162" ht="15.75" customHeight="1"/>
    <row r="1163" ht="15.75" customHeight="1"/>
    <row r="1164" ht="15.75" customHeight="1"/>
    <row r="1165" ht="15.75" customHeight="1"/>
    <row r="1166" ht="15.75" customHeight="1"/>
    <row r="1167" ht="15.75" customHeight="1"/>
    <row r="1168" ht="15.75" customHeight="1"/>
    <row r="1169" ht="15.75" customHeight="1"/>
    <row r="1170" ht="15.75" customHeight="1"/>
    <row r="1171" ht="15.75" customHeight="1"/>
    <row r="1172" ht="15.75" customHeight="1"/>
    <row r="1173" ht="15.75" customHeight="1"/>
    <row r="1174" ht="15.75" customHeight="1"/>
    <row r="1175" ht="15.75" customHeight="1"/>
    <row r="1176" ht="15.75" customHeight="1"/>
    <row r="1177" ht="15.75" customHeight="1"/>
    <row r="1178" ht="15.75" customHeight="1"/>
    <row r="1179" ht="15.75" customHeight="1"/>
    <row r="1180" ht="15.75" customHeight="1"/>
    <row r="1181" ht="15.75" customHeight="1"/>
    <row r="1182" ht="15.75" customHeight="1"/>
    <row r="1183" ht="15.75" customHeight="1"/>
    <row r="1184" ht="15.75" customHeight="1"/>
    <row r="1185" ht="15.75" customHeight="1"/>
    <row r="1186" ht="15.75" customHeight="1"/>
    <row r="1187" ht="15.75" customHeight="1"/>
    <row r="1188" ht="15.75" customHeight="1"/>
    <row r="1189" ht="15.75" customHeight="1"/>
    <row r="1190" ht="15.75" customHeight="1"/>
    <row r="1191" ht="15.75" customHeight="1"/>
    <row r="1192" ht="15.75" customHeight="1"/>
    <row r="1193" ht="15.75" customHeight="1"/>
    <row r="1194" ht="15.75" customHeight="1"/>
    <row r="1195" ht="15.75" customHeight="1"/>
    <row r="1196" ht="15.75" customHeight="1"/>
    <row r="1197" ht="15.75" customHeight="1"/>
    <row r="1198" ht="15.75" customHeight="1"/>
    <row r="1199" ht="15.75" customHeight="1"/>
    <row r="1200" ht="15.75" customHeight="1"/>
    <row r="1201" ht="15.75" customHeight="1"/>
    <row r="1202" ht="15.75" customHeight="1"/>
    <row r="1203" ht="15.75" customHeight="1"/>
    <row r="1204" ht="15.75" customHeight="1"/>
    <row r="1205" ht="15.75" customHeight="1"/>
    <row r="1206" ht="15.75" customHeight="1"/>
    <row r="1207" ht="15.75" customHeight="1"/>
    <row r="1208" ht="15.75" customHeight="1"/>
    <row r="1209" ht="15.75" customHeight="1"/>
    <row r="1210" ht="15.75" customHeight="1"/>
    <row r="1211" ht="15.75" customHeight="1"/>
    <row r="1212" ht="15.75" customHeight="1"/>
    <row r="1213" ht="15.75" customHeight="1"/>
    <row r="1214" ht="15.75" customHeight="1"/>
    <row r="1215" ht="15.75" customHeight="1"/>
    <row r="1216" ht="15.75" customHeight="1"/>
    <row r="1217" ht="15.75" customHeight="1"/>
    <row r="1218" ht="15.75" customHeight="1"/>
    <row r="1219" ht="15.75" customHeight="1"/>
    <row r="1220" ht="15.75" customHeight="1"/>
    <row r="1221" ht="15.75" customHeight="1"/>
    <row r="1222" ht="15.75" customHeight="1"/>
    <row r="1223" ht="15.75" customHeight="1"/>
    <row r="1224" ht="15.75" customHeight="1"/>
    <row r="1225" ht="15.75" customHeight="1"/>
    <row r="1226" ht="15.75" customHeight="1"/>
    <row r="1227" ht="15.75" customHeight="1"/>
    <row r="1228" ht="15.75" customHeight="1"/>
    <row r="1229" ht="15.75" customHeight="1"/>
    <row r="1230" ht="15.75" customHeight="1"/>
    <row r="1231" ht="15.75" customHeight="1"/>
    <row r="1232" ht="15.75" customHeight="1"/>
    <row r="1233" ht="15.75" customHeight="1"/>
    <row r="1234" ht="15.75" customHeight="1"/>
    <row r="1235" ht="15.75" customHeight="1"/>
    <row r="1236" ht="15.75" customHeight="1"/>
    <row r="1237" ht="15.75" customHeight="1"/>
    <row r="1238" ht="15.75" customHeight="1"/>
    <row r="1239" ht="15.75" customHeight="1"/>
    <row r="1240" ht="15.75" customHeight="1"/>
    <row r="1241" ht="15.75" customHeight="1"/>
    <row r="1242" ht="15.75" customHeight="1"/>
    <row r="1243" ht="15.75" customHeight="1"/>
    <row r="1244" ht="15.75" customHeight="1"/>
    <row r="1245" ht="15.75" customHeight="1"/>
    <row r="1246" ht="15.75" customHeight="1"/>
    <row r="1247" ht="15.75" customHeight="1"/>
    <row r="1248" ht="15.75" customHeight="1"/>
    <row r="1249" ht="15.75" customHeight="1"/>
    <row r="1250" ht="15.75" customHeight="1"/>
    <row r="1251" ht="15.75" customHeight="1"/>
    <row r="1252" ht="15.75" customHeight="1"/>
    <row r="1253" ht="15.75" customHeight="1"/>
    <row r="1254" ht="15.75" customHeight="1"/>
    <row r="1255" ht="15.75" customHeight="1"/>
    <row r="1256" ht="15.75" customHeight="1"/>
    <row r="1257" ht="15.75" customHeight="1"/>
    <row r="1258" ht="15.75" customHeight="1"/>
    <row r="1259" ht="15.75" customHeight="1"/>
    <row r="1260" ht="15.75" customHeight="1"/>
    <row r="1261" ht="15.75" customHeight="1"/>
    <row r="1262" ht="15.75" customHeight="1"/>
    <row r="1263" ht="15.75" customHeight="1"/>
    <row r="1264" ht="15.75" customHeight="1"/>
    <row r="1265" ht="15.75" customHeight="1"/>
    <row r="1266" ht="15.75" customHeight="1"/>
    <row r="1267" ht="15.75" customHeight="1"/>
    <row r="1268" ht="15.75" customHeight="1"/>
    <row r="1269" ht="15.75" customHeight="1"/>
    <row r="1270" ht="15.75" customHeight="1"/>
    <row r="1271" ht="15.75" customHeight="1"/>
    <row r="1272" ht="15.75" customHeight="1"/>
    <row r="1273" ht="15.75" customHeight="1"/>
    <row r="1274" ht="15.75" customHeight="1"/>
    <row r="1275" ht="15.75" customHeight="1"/>
    <row r="1276" ht="15.75" customHeight="1"/>
    <row r="1277" ht="15.75" customHeight="1"/>
    <row r="1278" ht="15.75" customHeight="1"/>
    <row r="1279" ht="15.75" customHeight="1"/>
    <row r="1280" ht="15.75" customHeight="1"/>
    <row r="1281" ht="15.75" customHeight="1"/>
    <row r="1282" ht="15.75" customHeight="1"/>
    <row r="1283" ht="15.75" customHeight="1"/>
    <row r="1284" ht="15.75" customHeight="1"/>
    <row r="1285" ht="15.75" customHeight="1"/>
    <row r="1286" ht="15.75" customHeight="1"/>
    <row r="1287" ht="15.75" customHeight="1"/>
    <row r="1288" ht="15.75" customHeight="1"/>
    <row r="1289" ht="15.75" customHeight="1"/>
    <row r="1290" ht="15.75" customHeight="1"/>
    <row r="1291" ht="15.75" customHeight="1"/>
    <row r="1292" ht="15.75" customHeight="1"/>
    <row r="1293" ht="15.75" customHeight="1"/>
    <row r="1294" ht="15.75" customHeight="1"/>
    <row r="1295" ht="15.75" customHeight="1"/>
    <row r="1296" ht="15.75" customHeight="1"/>
    <row r="1297" ht="15.75" customHeight="1"/>
    <row r="1298" ht="15.75" customHeight="1"/>
    <row r="1299" ht="15.75" customHeight="1"/>
    <row r="1300" ht="15.75" customHeight="1"/>
    <row r="1301" ht="15.75" customHeight="1"/>
    <row r="1302" ht="15.75" customHeight="1"/>
    <row r="1303" ht="15.75" customHeight="1"/>
    <row r="1304" ht="15.75" customHeight="1"/>
    <row r="1305" ht="15.75" customHeight="1"/>
    <row r="1306" ht="15.75" customHeight="1"/>
    <row r="1307" ht="15.75" customHeight="1"/>
    <row r="1308" ht="15.75" customHeight="1"/>
    <row r="1309" ht="15.75" customHeight="1"/>
    <row r="1310" ht="15.75" customHeight="1"/>
    <row r="1311" ht="15.75" customHeight="1"/>
    <row r="1312" ht="15.75" customHeight="1"/>
    <row r="1313" ht="15.75" customHeight="1"/>
    <row r="1314" ht="15.75" customHeight="1"/>
    <row r="1315" ht="15.75" customHeight="1"/>
    <row r="1316" ht="15.75" customHeight="1"/>
    <row r="1317" ht="15.75" customHeight="1"/>
    <row r="1318" ht="15.75" customHeight="1"/>
    <row r="1319" ht="15.75" customHeight="1"/>
    <row r="1320" ht="15.75" customHeight="1"/>
    <row r="1321" ht="15.75" customHeight="1"/>
    <row r="1322" ht="15.75" customHeight="1"/>
    <row r="1323" ht="15.75" customHeight="1"/>
    <row r="1324" ht="15.75" customHeight="1"/>
    <row r="1325" ht="15.75" customHeight="1"/>
    <row r="1326" ht="15.75" customHeight="1"/>
    <row r="1327" ht="15.75" customHeight="1"/>
    <row r="1328" ht="15.75" customHeight="1"/>
    <row r="1329" ht="15.75" customHeight="1"/>
    <row r="1330" ht="15.75" customHeight="1"/>
    <row r="1331" ht="15.75" customHeight="1"/>
    <row r="1332" ht="15.75" customHeight="1"/>
    <row r="1333" ht="15.75" customHeight="1"/>
    <row r="1334" ht="15.75" customHeight="1"/>
    <row r="1335" ht="15.75" customHeight="1"/>
    <row r="1336" ht="15.75" customHeight="1"/>
    <row r="1337" ht="15.75" customHeight="1"/>
    <row r="1338" ht="15.75" customHeight="1"/>
    <row r="1339" ht="15.75" customHeight="1"/>
    <row r="1340" ht="15.75" customHeight="1"/>
    <row r="1341" ht="15.75" customHeight="1"/>
    <row r="1342" ht="15.75" customHeight="1"/>
    <row r="1343" ht="15.75" customHeight="1"/>
    <row r="1344" ht="15.75" customHeight="1"/>
    <row r="1345" ht="15.75" customHeight="1"/>
    <row r="1346" ht="15.75" customHeight="1"/>
    <row r="1347" ht="15.75" customHeight="1"/>
    <row r="1348" ht="15.75" customHeight="1"/>
    <row r="1349" ht="15.75" customHeight="1"/>
    <row r="1350" ht="15.75" customHeight="1"/>
    <row r="1351" ht="15.75" customHeight="1"/>
    <row r="1352" ht="15.75" customHeight="1"/>
    <row r="1353" ht="15.75" customHeight="1"/>
    <row r="1354" ht="15.75" customHeight="1"/>
    <row r="1355" ht="15.75" customHeight="1"/>
    <row r="1356" ht="15.75" customHeight="1"/>
    <row r="1357" ht="15.75" customHeight="1"/>
    <row r="1358" ht="15.75" customHeight="1"/>
    <row r="1359" ht="15.75" customHeight="1"/>
    <row r="1360" ht="15.75" customHeight="1"/>
    <row r="1361" ht="15.75" customHeight="1"/>
    <row r="1362" ht="15.75" customHeight="1"/>
    <row r="1363" ht="15.75" customHeight="1"/>
    <row r="1364" ht="15.75" customHeight="1"/>
    <row r="1365" ht="15.75" customHeight="1"/>
    <row r="1366" ht="15.75" customHeight="1"/>
    <row r="1367" ht="15.75" customHeight="1"/>
    <row r="1368" ht="15.75" customHeight="1"/>
    <row r="1369" ht="15.75" customHeight="1"/>
    <row r="1370" ht="15.75" customHeight="1"/>
    <row r="1371" ht="15.75" customHeight="1"/>
    <row r="1372" ht="15.75" customHeight="1"/>
    <row r="1373" ht="15.75" customHeight="1"/>
    <row r="1374" ht="15.75" customHeight="1"/>
    <row r="1375" ht="15.75" customHeight="1"/>
    <row r="1376" ht="15.75" customHeight="1"/>
    <row r="1377" ht="15.75" customHeight="1"/>
    <row r="1378" ht="15.75" customHeight="1"/>
    <row r="1379" ht="15.75" customHeight="1"/>
    <row r="1380" ht="15.75" customHeight="1"/>
    <row r="1381" ht="15.75" customHeight="1"/>
    <row r="1382" ht="15.75" customHeight="1"/>
    <row r="1383" ht="15.75" customHeight="1"/>
    <row r="1384" ht="15.75" customHeight="1"/>
    <row r="1385" ht="15.75" customHeight="1"/>
    <row r="1386" ht="15.75" customHeight="1"/>
    <row r="1387" ht="15.75" customHeight="1"/>
    <row r="1388" ht="15.75" customHeight="1"/>
    <row r="1389" ht="15.75" customHeight="1"/>
    <row r="1390" ht="15.75" customHeight="1"/>
    <row r="1391" ht="15.75" customHeight="1"/>
    <row r="1392" ht="15.75" customHeight="1"/>
    <row r="1393" ht="15.75" customHeight="1"/>
    <row r="1394" ht="15.75" customHeight="1"/>
    <row r="1395" ht="15.75" customHeight="1"/>
    <row r="1396" ht="15.75" customHeight="1"/>
    <row r="1397" ht="15.75" customHeight="1"/>
    <row r="1398" ht="15.75" customHeight="1"/>
    <row r="1399" ht="15.75" customHeight="1"/>
    <row r="1400" ht="15.75" customHeight="1"/>
    <row r="1401" ht="15.75" customHeight="1"/>
    <row r="1402" ht="15.75" customHeight="1"/>
    <row r="1403" ht="15.75" customHeight="1"/>
    <row r="1404" ht="15.75" customHeight="1"/>
    <row r="1405" ht="15.75" customHeight="1"/>
    <row r="1406" ht="15.75" customHeight="1"/>
    <row r="1407" ht="15.75" customHeight="1"/>
    <row r="1408" ht="15.75" customHeight="1"/>
    <row r="1409" ht="15.75" customHeight="1"/>
    <row r="1410" ht="15.75" customHeight="1"/>
    <row r="1411" ht="15.75" customHeight="1"/>
    <row r="1412" ht="15.75" customHeight="1"/>
    <row r="1413" ht="15.75" customHeight="1"/>
    <row r="1414" ht="15.75" customHeight="1"/>
    <row r="1415" ht="15.75" customHeight="1"/>
    <row r="1416" ht="15.75" customHeight="1"/>
    <row r="1417" ht="15.75" customHeight="1"/>
    <row r="1418" ht="15.75" customHeight="1"/>
    <row r="1419" ht="15.75" customHeight="1"/>
    <row r="1420" ht="15.75" customHeight="1"/>
    <row r="1421" ht="15.75" customHeight="1"/>
    <row r="1422" ht="15.75" customHeight="1"/>
    <row r="1423" ht="15.75" customHeight="1"/>
    <row r="1424" ht="15.75" customHeight="1"/>
    <row r="1425" ht="15.75" customHeight="1"/>
    <row r="1426" ht="15.75" customHeight="1"/>
    <row r="1427" ht="15.75" customHeight="1"/>
    <row r="1428" ht="15.75" customHeight="1"/>
    <row r="1429" ht="15.75" customHeight="1"/>
    <row r="1430" ht="15.75" customHeight="1"/>
    <row r="1431" ht="15.75" customHeight="1"/>
    <row r="1432" ht="15.75" customHeight="1"/>
    <row r="1433" ht="15.75" customHeight="1"/>
    <row r="1434" ht="15.75" customHeight="1"/>
    <row r="1435" ht="15.75" customHeight="1"/>
    <row r="1436" ht="15.75" customHeight="1"/>
    <row r="1437" ht="15.75" customHeight="1"/>
    <row r="1438" ht="15.75" customHeight="1"/>
    <row r="1439" ht="15.75" customHeight="1"/>
    <row r="1440" ht="15.75" customHeight="1"/>
    <row r="1441" ht="15.75" customHeight="1"/>
    <row r="1442" ht="15.75" customHeight="1"/>
    <row r="1443" ht="15.75" customHeight="1"/>
    <row r="1444" ht="15.75" customHeight="1"/>
    <row r="1445" ht="15.75" customHeight="1"/>
    <row r="1446" ht="15.75" customHeight="1"/>
    <row r="1447" ht="15.75" customHeight="1"/>
    <row r="1448" ht="15.75" customHeight="1"/>
    <row r="1449" ht="15.75" customHeight="1"/>
    <row r="1450" ht="15.75" customHeight="1"/>
    <row r="1451" ht="15.75" customHeight="1"/>
    <row r="1452" ht="15.75" customHeight="1"/>
    <row r="1453" ht="15.75" customHeight="1"/>
    <row r="1454" ht="15.75" customHeight="1"/>
    <row r="1455" ht="15.75" customHeight="1"/>
    <row r="1456" ht="15.75" customHeight="1"/>
    <row r="1457" ht="15.75" customHeight="1"/>
    <row r="1458" ht="15.75" customHeight="1"/>
    <row r="1459" ht="15.75" customHeight="1"/>
    <row r="1460" ht="15.75" customHeight="1"/>
    <row r="1461" ht="15.75" customHeight="1"/>
    <row r="1462" ht="15.75" customHeight="1"/>
    <row r="1463" ht="15.75" customHeight="1"/>
    <row r="1464" ht="15.75" customHeight="1"/>
    <row r="1465" ht="15.75" customHeight="1"/>
    <row r="1466" ht="15.75" customHeight="1"/>
    <row r="1467" ht="15.75" customHeight="1"/>
    <row r="1468" ht="15.75" customHeight="1"/>
    <row r="1469" ht="15.75" customHeight="1"/>
    <row r="1470" ht="15.75" customHeight="1"/>
    <row r="1471" ht="15.75" customHeight="1"/>
    <row r="1472" ht="15.75" customHeight="1"/>
    <row r="1473" ht="15.75" customHeight="1"/>
    <row r="1474" ht="15.75" customHeight="1"/>
    <row r="1475" ht="15.75" customHeight="1"/>
    <row r="1476" ht="15.75" customHeight="1"/>
    <row r="1477" ht="15.75" customHeight="1"/>
    <row r="1478" ht="15.75" customHeight="1"/>
    <row r="1479" ht="15.75" customHeight="1"/>
    <row r="1480" ht="15.75" customHeight="1"/>
    <row r="1481" ht="15.75" customHeight="1"/>
    <row r="1482" ht="15.75" customHeight="1"/>
    <row r="1483" ht="15.75" customHeight="1"/>
    <row r="1484" ht="15.75" customHeight="1"/>
    <row r="1485" ht="15.75" customHeight="1"/>
    <row r="1486" ht="15.75" customHeight="1"/>
    <row r="1487" ht="15.75" customHeight="1"/>
    <row r="1488" ht="15.75" customHeight="1"/>
    <row r="1489" ht="15.75" customHeight="1"/>
    <row r="1490" ht="15.75" customHeight="1"/>
    <row r="1491" ht="15.75" customHeight="1"/>
    <row r="1492" ht="15.75" customHeight="1"/>
    <row r="1493" ht="15.75" customHeight="1"/>
    <row r="1494" ht="15.75" customHeight="1"/>
    <row r="1495" ht="15.75" customHeight="1"/>
    <row r="1496" ht="15.75" customHeight="1"/>
    <row r="1497" ht="15.75" customHeight="1"/>
    <row r="1498" ht="15.75" customHeight="1"/>
    <row r="1499" ht="15.75" customHeight="1"/>
    <row r="1500" ht="15.75" customHeight="1"/>
    <row r="1501" ht="15.75" customHeight="1"/>
    <row r="1502" ht="15.75" customHeight="1"/>
    <row r="1503" ht="15.75" customHeight="1"/>
    <row r="1504" ht="15.75" customHeight="1"/>
    <row r="1505" ht="15.75" customHeight="1"/>
    <row r="1506" ht="15.75" customHeight="1"/>
    <row r="1507" ht="15.75" customHeight="1"/>
    <row r="1508" ht="15.75" customHeight="1"/>
    <row r="1509" ht="15.75" customHeight="1"/>
    <row r="1510" ht="15.75" customHeight="1"/>
    <row r="1511" ht="15.75" customHeight="1"/>
    <row r="1512" ht="15.75" customHeight="1"/>
    <row r="1513" ht="15.75" customHeight="1"/>
    <row r="1514" ht="15.75" customHeight="1"/>
    <row r="1515" ht="15.75" customHeight="1"/>
    <row r="1516" ht="15.75" customHeight="1"/>
    <row r="1517" ht="15.75" customHeight="1"/>
    <row r="1518" ht="15.75" customHeight="1"/>
    <row r="1519" ht="15.75" customHeight="1"/>
    <row r="1520" ht="15.75" customHeight="1"/>
    <row r="1521" ht="15.75" customHeight="1"/>
    <row r="1522" ht="15.75" customHeight="1"/>
    <row r="1523" ht="15.75" customHeight="1"/>
    <row r="1524" ht="15.75" customHeight="1"/>
    <row r="1525" ht="15.75" customHeight="1"/>
    <row r="1526" ht="15.75" customHeight="1"/>
    <row r="1527" ht="15.75" customHeight="1"/>
    <row r="1528" ht="15.75" customHeight="1"/>
    <row r="1529" ht="15.75" customHeight="1"/>
    <row r="1530" ht="15.75" customHeight="1"/>
    <row r="1531" ht="15.75" customHeight="1"/>
    <row r="1532" ht="15.75" customHeight="1"/>
    <row r="1533" ht="15.75" customHeight="1"/>
    <row r="1534" ht="15.75" customHeight="1"/>
    <row r="1535" ht="15.75" customHeight="1"/>
    <row r="1536" ht="15.75" customHeight="1"/>
    <row r="1537" ht="15.75" customHeight="1"/>
    <row r="1538" ht="15.75" customHeight="1"/>
    <row r="1539" ht="15.75" customHeight="1"/>
    <row r="1540" ht="15.75" customHeight="1"/>
    <row r="1541" ht="15.75" customHeight="1"/>
    <row r="1542" ht="15.75" customHeight="1"/>
    <row r="1543" ht="15.75" customHeight="1"/>
    <row r="1544" ht="15.75" customHeight="1"/>
    <row r="1545" ht="15.75" customHeight="1"/>
    <row r="1546" ht="15.75" customHeight="1"/>
    <row r="1547" ht="15.75" customHeight="1"/>
    <row r="1548" ht="15.75" customHeight="1"/>
    <row r="1549" ht="15.75" customHeight="1"/>
    <row r="1550" ht="15.75" customHeight="1"/>
    <row r="1551" ht="15.75" customHeight="1"/>
    <row r="1552" ht="15.75" customHeight="1"/>
    <row r="1553" ht="15.75" customHeight="1"/>
    <row r="1554" ht="15.75" customHeight="1"/>
    <row r="1555" ht="15.75" customHeight="1"/>
    <row r="1556" ht="15.75" customHeight="1"/>
    <row r="1557" ht="15.75" customHeight="1"/>
    <row r="1558" ht="15.75" customHeight="1"/>
    <row r="1559" ht="15.75" customHeight="1"/>
    <row r="1560" ht="15.75" customHeight="1"/>
    <row r="1561" ht="15.75" customHeight="1"/>
    <row r="1562" ht="15.75" customHeight="1"/>
    <row r="1563" ht="15.75" customHeight="1"/>
    <row r="1564" ht="15.75" customHeight="1"/>
    <row r="1565" ht="15.75" customHeight="1"/>
    <row r="1566" ht="15.75" customHeight="1"/>
    <row r="1567" ht="15.75" customHeight="1"/>
    <row r="1568" ht="15.75" customHeight="1"/>
    <row r="1569" ht="15.75" customHeight="1"/>
    <row r="1570" ht="15.75" customHeight="1"/>
    <row r="1571" ht="15.75" customHeight="1"/>
    <row r="1572" ht="15.75" customHeight="1"/>
    <row r="1573" ht="15.75" customHeight="1"/>
    <row r="1574" ht="15.75" customHeight="1"/>
    <row r="1575" ht="15.75" customHeight="1"/>
    <row r="1576" ht="15.75" customHeight="1"/>
    <row r="1577" ht="15.75" customHeight="1"/>
    <row r="1578" ht="15.75" customHeight="1"/>
    <row r="1579" ht="15.75" customHeight="1"/>
    <row r="1580" ht="15.75" customHeight="1"/>
    <row r="1581" ht="15.75" customHeight="1"/>
    <row r="1582" ht="15.75" customHeight="1"/>
    <row r="1583" ht="15.75" customHeight="1"/>
    <row r="1584" ht="15.75" customHeight="1"/>
    <row r="1585" ht="15.75" customHeight="1"/>
    <row r="1586" ht="15.75" customHeight="1"/>
    <row r="1587" ht="15.75" customHeight="1"/>
    <row r="1588" ht="15.75" customHeight="1"/>
    <row r="1589" ht="15.75" customHeight="1"/>
    <row r="1590" ht="15.75" customHeight="1"/>
    <row r="1591" ht="15.75" customHeight="1"/>
    <row r="1592" ht="15.75" customHeight="1"/>
    <row r="1593" ht="15.75" customHeight="1"/>
    <row r="1594" ht="15.75" customHeight="1"/>
    <row r="1595" ht="15.75" customHeight="1"/>
    <row r="1596" ht="15.75" customHeight="1"/>
    <row r="1597" ht="15.75" customHeight="1"/>
    <row r="1598" ht="15.75" customHeight="1"/>
    <row r="1599" ht="15.75" customHeight="1"/>
  </sheetData>
  <mergeCells count="48">
    <mergeCell ref="A97:D97"/>
    <mergeCell ref="A96:D96"/>
    <mergeCell ref="A1:P1"/>
    <mergeCell ref="C2:D2"/>
    <mergeCell ref="A2:A4"/>
    <mergeCell ref="B2:B4"/>
    <mergeCell ref="P2:P4"/>
    <mergeCell ref="L3:M3"/>
    <mergeCell ref="N3:O3"/>
    <mergeCell ref="K2:O2"/>
    <mergeCell ref="E2:G3"/>
    <mergeCell ref="H2:J3"/>
    <mergeCell ref="K3:K4"/>
    <mergeCell ref="B95:D95"/>
    <mergeCell ref="C78:D78"/>
    <mergeCell ref="B79:D79"/>
    <mergeCell ref="A52:A79"/>
    <mergeCell ref="B20:B26"/>
    <mergeCell ref="A80:A94"/>
    <mergeCell ref="B94:D94"/>
    <mergeCell ref="B80:B85"/>
    <mergeCell ref="B86:B93"/>
    <mergeCell ref="C85:D85"/>
    <mergeCell ref="B5:B12"/>
    <mergeCell ref="C12:D12"/>
    <mergeCell ref="C19:D19"/>
    <mergeCell ref="C93:D93"/>
    <mergeCell ref="C71:D71"/>
    <mergeCell ref="C32:D32"/>
    <mergeCell ref="B28:B32"/>
    <mergeCell ref="B52:B57"/>
    <mergeCell ref="C57:D57"/>
    <mergeCell ref="B58:B64"/>
    <mergeCell ref="C64:D64"/>
    <mergeCell ref="B65:B71"/>
    <mergeCell ref="B72:B78"/>
    <mergeCell ref="B51:D51"/>
    <mergeCell ref="A5:A27"/>
    <mergeCell ref="B27:D27"/>
    <mergeCell ref="A28:A51"/>
    <mergeCell ref="C26:D26"/>
    <mergeCell ref="B13:B19"/>
    <mergeCell ref="C38:D38"/>
    <mergeCell ref="B39:B44"/>
    <mergeCell ref="C44:D44"/>
    <mergeCell ref="C50:D50"/>
    <mergeCell ref="B45:B50"/>
    <mergeCell ref="B33:B38"/>
  </mergeCells>
  <printOptions horizontalCentered="1"/>
  <pageMargins left="0.590416669845581" right="0.590416669845581" top="0.511388897895813" bottom="0.511388897895813" header="0" footer="0.1966666728258133"/>
  <pageSetup horizontalDpi="600" verticalDpi="600" orientation="portrait" paperSize="9" copies="1"/>
  <headerFooter>
    <oddFooter>&amp;L&amp;"새굴림,Italic"&amp;9 2015년 마산교구 통계&amp;R&amp;"돋움체,Italic"&amp;9 2015년 마산교구 통계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B113"/>
  <sheetViews>
    <sheetView zoomScale="140" zoomScaleNormal="140" workbookViewId="0" topLeftCell="A1">
      <pane xSplit="2" ySplit="3" topLeftCell="C4" activePane="bottomRight" state="frozen"/>
      <selection pane="bottomRight" activeCell="J103" sqref="J103"/>
    </sheetView>
  </sheetViews>
  <sheetFormatPr defaultColWidth="8.88671875" defaultRowHeight="13.5"/>
  <cols>
    <col min="1" max="2" width="2.4453125" style="61" customWidth="1"/>
    <col min="3" max="3" width="2.77734375" style="61" customWidth="1"/>
    <col min="4" max="4" width="6.10546875" style="61" customWidth="1"/>
    <col min="5" max="26" width="2.77734375" style="125" customWidth="1"/>
    <col min="27" max="27" width="3.6640625" style="121" customWidth="1"/>
    <col min="28" max="28" width="9.3359375" style="61" customWidth="1"/>
    <col min="29" max="16384" width="8.88671875" style="61" customWidth="1"/>
  </cols>
  <sheetData>
    <row r="1" spans="1:20" ht="18.75" customHeight="1">
      <c r="A1" s="38" t="s">
        <v>233</v>
      </c>
      <c r="B1" s="38"/>
      <c r="C1" s="38"/>
      <c r="D1" s="38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</row>
    <row r="2" spans="1:27" ht="15" customHeight="1">
      <c r="A2" s="407" t="s">
        <v>382</v>
      </c>
      <c r="B2" s="407" t="s">
        <v>388</v>
      </c>
      <c r="C2" s="116"/>
      <c r="D2" s="117" t="s">
        <v>648</v>
      </c>
      <c r="E2" s="424" t="s">
        <v>333</v>
      </c>
      <c r="F2" s="426" t="s">
        <v>345</v>
      </c>
      <c r="G2" s="426" t="s">
        <v>627</v>
      </c>
      <c r="H2" s="426" t="s">
        <v>639</v>
      </c>
      <c r="I2" s="426" t="s">
        <v>625</v>
      </c>
      <c r="J2" s="426" t="s">
        <v>628</v>
      </c>
      <c r="K2" s="426" t="s">
        <v>452</v>
      </c>
      <c r="L2" s="426" t="s">
        <v>621</v>
      </c>
      <c r="M2" s="426" t="s">
        <v>443</v>
      </c>
      <c r="N2" s="427" t="s">
        <v>618</v>
      </c>
      <c r="O2" s="427" t="s">
        <v>626</v>
      </c>
      <c r="P2" s="426" t="s">
        <v>630</v>
      </c>
      <c r="Q2" s="426" t="s">
        <v>489</v>
      </c>
      <c r="R2" s="426" t="s">
        <v>616</v>
      </c>
      <c r="S2" s="426" t="s">
        <v>444</v>
      </c>
      <c r="T2" s="426" t="s">
        <v>624</v>
      </c>
      <c r="U2" s="426" t="s">
        <v>544</v>
      </c>
      <c r="V2" s="426" t="s">
        <v>548</v>
      </c>
      <c r="W2" s="426" t="s">
        <v>549</v>
      </c>
      <c r="X2" s="426" t="s">
        <v>751</v>
      </c>
      <c r="Y2" s="424" t="s">
        <v>556</v>
      </c>
      <c r="Z2" s="424" t="s">
        <v>746</v>
      </c>
      <c r="AA2" s="422" t="s">
        <v>408</v>
      </c>
    </row>
    <row r="3" spans="1:27" ht="15" customHeight="1">
      <c r="A3" s="407"/>
      <c r="B3" s="407"/>
      <c r="C3" s="118" t="s">
        <v>453</v>
      </c>
      <c r="D3" s="119"/>
      <c r="E3" s="425"/>
      <c r="F3" s="425"/>
      <c r="G3" s="425"/>
      <c r="H3" s="425"/>
      <c r="I3" s="425"/>
      <c r="J3" s="425"/>
      <c r="K3" s="425"/>
      <c r="L3" s="425"/>
      <c r="M3" s="425"/>
      <c r="N3" s="428"/>
      <c r="O3" s="428"/>
      <c r="P3" s="425"/>
      <c r="Q3" s="425"/>
      <c r="R3" s="425"/>
      <c r="S3" s="425"/>
      <c r="T3" s="425"/>
      <c r="U3" s="425"/>
      <c r="V3" s="425"/>
      <c r="W3" s="425"/>
      <c r="X3" s="425"/>
      <c r="Y3" s="425"/>
      <c r="Z3" s="425"/>
      <c r="AA3" s="423"/>
    </row>
    <row r="4" spans="1:27" s="44" customFormat="1" ht="15.75" customHeight="1">
      <c r="A4" s="370" t="s">
        <v>752</v>
      </c>
      <c r="B4" s="371" t="s">
        <v>381</v>
      </c>
      <c r="C4" s="67">
        <v>1</v>
      </c>
      <c r="D4" s="67" t="s">
        <v>338</v>
      </c>
      <c r="E4" s="127">
        <v>20</v>
      </c>
      <c r="F4" s="127">
        <v>21</v>
      </c>
      <c r="G4" s="127">
        <v>35</v>
      </c>
      <c r="H4" s="127">
        <v>49</v>
      </c>
      <c r="I4" s="127">
        <v>142</v>
      </c>
      <c r="J4" s="127">
        <v>104</v>
      </c>
      <c r="K4" s="127">
        <v>159</v>
      </c>
      <c r="L4" s="127">
        <v>155</v>
      </c>
      <c r="M4" s="127">
        <v>153</v>
      </c>
      <c r="N4" s="127">
        <v>147</v>
      </c>
      <c r="O4" s="127">
        <v>130</v>
      </c>
      <c r="P4" s="127">
        <v>213</v>
      </c>
      <c r="Q4" s="127">
        <v>155</v>
      </c>
      <c r="R4" s="127">
        <v>97</v>
      </c>
      <c r="S4" s="127">
        <v>68</v>
      </c>
      <c r="T4" s="127">
        <v>46</v>
      </c>
      <c r="U4" s="127">
        <v>23</v>
      </c>
      <c r="V4" s="127">
        <v>8</v>
      </c>
      <c r="W4" s="127">
        <v>4</v>
      </c>
      <c r="X4" s="127">
        <v>2</v>
      </c>
      <c r="Y4" s="127">
        <v>1</v>
      </c>
      <c r="Z4" s="127">
        <v>0</v>
      </c>
      <c r="AA4" s="122">
        <f>SUM(E4:Z4)</f>
        <v>1732</v>
      </c>
    </row>
    <row r="5" spans="1:27" s="44" customFormat="1" ht="15.75" customHeight="1">
      <c r="A5" s="370"/>
      <c r="B5" s="371"/>
      <c r="C5" s="67">
        <v>2</v>
      </c>
      <c r="D5" s="67" t="s">
        <v>353</v>
      </c>
      <c r="E5" s="127">
        <v>8</v>
      </c>
      <c r="F5" s="127">
        <v>14</v>
      </c>
      <c r="G5" s="127">
        <v>9</v>
      </c>
      <c r="H5" s="127">
        <v>45</v>
      </c>
      <c r="I5" s="127">
        <v>137</v>
      </c>
      <c r="J5" s="127">
        <v>79</v>
      </c>
      <c r="K5" s="127">
        <v>111</v>
      </c>
      <c r="L5" s="127">
        <v>90</v>
      </c>
      <c r="M5" s="127">
        <v>65</v>
      </c>
      <c r="N5" s="127">
        <v>76</v>
      </c>
      <c r="O5" s="127">
        <v>88</v>
      </c>
      <c r="P5" s="127">
        <v>138</v>
      </c>
      <c r="Q5" s="127">
        <v>83</v>
      </c>
      <c r="R5" s="127">
        <v>63</v>
      </c>
      <c r="S5" s="127">
        <v>42</v>
      </c>
      <c r="T5" s="127">
        <v>26</v>
      </c>
      <c r="U5" s="127">
        <v>13</v>
      </c>
      <c r="V5" s="127">
        <v>3</v>
      </c>
      <c r="W5" s="127">
        <v>2</v>
      </c>
      <c r="X5" s="127">
        <v>1</v>
      </c>
      <c r="Y5" s="127">
        <v>12</v>
      </c>
      <c r="Z5" s="127">
        <v>0</v>
      </c>
      <c r="AA5" s="122">
        <f>SUM(E5:Z5)</f>
        <v>1105</v>
      </c>
    </row>
    <row r="6" spans="1:27" s="44" customFormat="1" ht="15.75" customHeight="1">
      <c r="A6" s="370"/>
      <c r="B6" s="371"/>
      <c r="C6" s="67">
        <v>3</v>
      </c>
      <c r="D6" s="67" t="s">
        <v>344</v>
      </c>
      <c r="E6" s="127">
        <v>9</v>
      </c>
      <c r="F6" s="127">
        <v>9</v>
      </c>
      <c r="G6" s="127">
        <v>11</v>
      </c>
      <c r="H6" s="127">
        <v>14</v>
      </c>
      <c r="I6" s="127">
        <v>58</v>
      </c>
      <c r="J6" s="127">
        <v>48</v>
      </c>
      <c r="K6" s="127">
        <v>72</v>
      </c>
      <c r="L6" s="127">
        <v>56</v>
      </c>
      <c r="M6" s="127">
        <v>42</v>
      </c>
      <c r="N6" s="127">
        <v>41</v>
      </c>
      <c r="O6" s="127">
        <v>47</v>
      </c>
      <c r="P6" s="127">
        <v>66</v>
      </c>
      <c r="Q6" s="127">
        <v>66</v>
      </c>
      <c r="R6" s="127">
        <v>38</v>
      </c>
      <c r="S6" s="127">
        <v>24</v>
      </c>
      <c r="T6" s="127">
        <v>17</v>
      </c>
      <c r="U6" s="127">
        <v>14</v>
      </c>
      <c r="V6" s="127">
        <v>8</v>
      </c>
      <c r="W6" s="127">
        <v>1</v>
      </c>
      <c r="X6" s="127">
        <v>0</v>
      </c>
      <c r="Y6" s="127">
        <v>0</v>
      </c>
      <c r="Z6" s="127">
        <v>0</v>
      </c>
      <c r="AA6" s="122">
        <f>SUM(E6:Z6)</f>
        <v>641</v>
      </c>
    </row>
    <row r="7" spans="1:27" s="44" customFormat="1" ht="15.75" customHeight="1">
      <c r="A7" s="370"/>
      <c r="B7" s="371"/>
      <c r="C7" s="67">
        <v>4</v>
      </c>
      <c r="D7" s="67" t="s">
        <v>506</v>
      </c>
      <c r="E7" s="127">
        <v>16</v>
      </c>
      <c r="F7" s="127">
        <v>30</v>
      </c>
      <c r="G7" s="127">
        <v>46</v>
      </c>
      <c r="H7" s="127">
        <v>52</v>
      </c>
      <c r="I7" s="127">
        <v>120</v>
      </c>
      <c r="J7" s="127">
        <v>69</v>
      </c>
      <c r="K7" s="127">
        <v>50</v>
      </c>
      <c r="L7" s="127">
        <v>58</v>
      </c>
      <c r="M7" s="127">
        <v>54</v>
      </c>
      <c r="N7" s="127">
        <v>72</v>
      </c>
      <c r="O7" s="127">
        <v>76</v>
      </c>
      <c r="P7" s="127">
        <v>57</v>
      </c>
      <c r="Q7" s="127">
        <v>41</v>
      </c>
      <c r="R7" s="127">
        <v>31</v>
      </c>
      <c r="S7" s="127">
        <v>15</v>
      </c>
      <c r="T7" s="127">
        <v>13</v>
      </c>
      <c r="U7" s="127">
        <v>7</v>
      </c>
      <c r="V7" s="127">
        <v>2</v>
      </c>
      <c r="W7" s="127">
        <v>1</v>
      </c>
      <c r="X7" s="127">
        <v>0</v>
      </c>
      <c r="Y7" s="127">
        <v>0</v>
      </c>
      <c r="Z7" s="127">
        <v>0</v>
      </c>
      <c r="AA7" s="122">
        <f>SUM(E7:Z7)</f>
        <v>810</v>
      </c>
    </row>
    <row r="8" spans="1:27" s="44" customFormat="1" ht="15.75" customHeight="1">
      <c r="A8" s="370"/>
      <c r="B8" s="371"/>
      <c r="C8" s="67">
        <v>5</v>
      </c>
      <c r="D8" s="67" t="s">
        <v>386</v>
      </c>
      <c r="E8" s="127">
        <v>3</v>
      </c>
      <c r="F8" s="127">
        <v>5</v>
      </c>
      <c r="G8" s="127">
        <v>13</v>
      </c>
      <c r="H8" s="127">
        <v>9</v>
      </c>
      <c r="I8" s="127">
        <v>59</v>
      </c>
      <c r="J8" s="127">
        <v>48</v>
      </c>
      <c r="K8" s="127">
        <v>48</v>
      </c>
      <c r="L8" s="127">
        <v>70</v>
      </c>
      <c r="M8" s="127">
        <v>45</v>
      </c>
      <c r="N8" s="127">
        <v>56</v>
      </c>
      <c r="O8" s="127">
        <v>47</v>
      </c>
      <c r="P8" s="127">
        <v>61</v>
      </c>
      <c r="Q8" s="127">
        <v>43</v>
      </c>
      <c r="R8" s="127">
        <v>27</v>
      </c>
      <c r="S8" s="127">
        <v>19</v>
      </c>
      <c r="T8" s="127">
        <v>14</v>
      </c>
      <c r="U8" s="127">
        <v>6</v>
      </c>
      <c r="V8" s="127">
        <v>4</v>
      </c>
      <c r="W8" s="127">
        <v>2</v>
      </c>
      <c r="X8" s="127">
        <v>1</v>
      </c>
      <c r="Y8" s="127">
        <v>4</v>
      </c>
      <c r="Z8" s="127">
        <v>0</v>
      </c>
      <c r="AA8" s="122">
        <f>SUM(E8:Z8)</f>
        <v>584</v>
      </c>
    </row>
    <row r="9" spans="1:27" s="44" customFormat="1" ht="15.75" customHeight="1">
      <c r="A9" s="370"/>
      <c r="B9" s="371"/>
      <c r="C9" s="67">
        <v>6</v>
      </c>
      <c r="D9" s="67" t="s">
        <v>459</v>
      </c>
      <c r="E9" s="127">
        <v>23</v>
      </c>
      <c r="F9" s="127">
        <v>37</v>
      </c>
      <c r="G9" s="127">
        <v>39</v>
      </c>
      <c r="H9" s="127">
        <v>75</v>
      </c>
      <c r="I9" s="127">
        <v>142</v>
      </c>
      <c r="J9" s="127">
        <v>80</v>
      </c>
      <c r="K9" s="127">
        <v>70</v>
      </c>
      <c r="L9" s="127">
        <v>76</v>
      </c>
      <c r="M9" s="127">
        <v>56</v>
      </c>
      <c r="N9" s="127">
        <v>89</v>
      </c>
      <c r="O9" s="127">
        <v>80</v>
      </c>
      <c r="P9" s="127">
        <v>93</v>
      </c>
      <c r="Q9" s="127">
        <v>62</v>
      </c>
      <c r="R9" s="127">
        <v>43</v>
      </c>
      <c r="S9" s="127">
        <v>23</v>
      </c>
      <c r="T9" s="127">
        <v>14</v>
      </c>
      <c r="U9" s="127">
        <v>6</v>
      </c>
      <c r="V9" s="127">
        <v>1</v>
      </c>
      <c r="W9" s="127">
        <v>1</v>
      </c>
      <c r="X9" s="127">
        <v>1</v>
      </c>
      <c r="Y9" s="127">
        <v>0</v>
      </c>
      <c r="Z9" s="127">
        <v>0</v>
      </c>
      <c r="AA9" s="122">
        <f>SUM(E9:Z9)</f>
        <v>1011</v>
      </c>
    </row>
    <row r="10" spans="1:27" s="44" customFormat="1" ht="15.75" customHeight="1">
      <c r="A10" s="370"/>
      <c r="B10" s="371"/>
      <c r="C10" s="68">
        <v>7</v>
      </c>
      <c r="D10" s="68" t="s">
        <v>321</v>
      </c>
      <c r="E10" s="127">
        <v>20</v>
      </c>
      <c r="F10" s="127">
        <v>24</v>
      </c>
      <c r="G10" s="127">
        <v>26</v>
      </c>
      <c r="H10" s="127">
        <v>36</v>
      </c>
      <c r="I10" s="127">
        <v>138</v>
      </c>
      <c r="J10" s="127">
        <v>91</v>
      </c>
      <c r="K10" s="127">
        <v>150</v>
      </c>
      <c r="L10" s="127">
        <v>112</v>
      </c>
      <c r="M10" s="127">
        <v>98</v>
      </c>
      <c r="N10" s="127">
        <v>91</v>
      </c>
      <c r="O10" s="127">
        <v>87</v>
      </c>
      <c r="P10" s="127">
        <v>113</v>
      </c>
      <c r="Q10" s="127">
        <v>121</v>
      </c>
      <c r="R10" s="127">
        <v>76</v>
      </c>
      <c r="S10" s="127">
        <v>50</v>
      </c>
      <c r="T10" s="127">
        <v>30</v>
      </c>
      <c r="U10" s="127">
        <v>15</v>
      </c>
      <c r="V10" s="127">
        <v>7</v>
      </c>
      <c r="W10" s="127">
        <v>2</v>
      </c>
      <c r="X10" s="127">
        <v>2</v>
      </c>
      <c r="Y10" s="127">
        <v>3</v>
      </c>
      <c r="Z10" s="127">
        <v>0</v>
      </c>
      <c r="AA10" s="122">
        <f>SUM(E10:Z10)</f>
        <v>1292</v>
      </c>
    </row>
    <row r="11" spans="1:27" s="44" customFormat="1" ht="15.75" customHeight="1">
      <c r="A11" s="370"/>
      <c r="B11" s="371"/>
      <c r="C11" s="366" t="s">
        <v>692</v>
      </c>
      <c r="D11" s="367"/>
      <c r="E11" s="127">
        <f>SUM(E4:E10)</f>
        <v>99</v>
      </c>
      <c r="F11" s="127">
        <f>SUM(F4:F10)</f>
        <v>140</v>
      </c>
      <c r="G11" s="127">
        <f>SUM(G4:G10)</f>
        <v>179</v>
      </c>
      <c r="H11" s="127">
        <f>SUM(H4:H10)</f>
        <v>280</v>
      </c>
      <c r="I11" s="127">
        <f>SUM(I4:I10)</f>
        <v>796</v>
      </c>
      <c r="J11" s="127">
        <f>SUM(J4:J10)</f>
        <v>519</v>
      </c>
      <c r="K11" s="127">
        <f>SUM(K4:K10)</f>
        <v>660</v>
      </c>
      <c r="L11" s="127">
        <f>SUM(L4:L10)</f>
        <v>617</v>
      </c>
      <c r="M11" s="127">
        <f>SUM(M4:M10)</f>
        <v>513</v>
      </c>
      <c r="N11" s="127">
        <f>SUM(N4:N10)</f>
        <v>572</v>
      </c>
      <c r="O11" s="127">
        <f>SUM(O4:O10)</f>
        <v>555</v>
      </c>
      <c r="P11" s="127">
        <f>SUM(P4:P10)</f>
        <v>741</v>
      </c>
      <c r="Q11" s="127">
        <f>SUM(Q4:Q10)</f>
        <v>571</v>
      </c>
      <c r="R11" s="127">
        <f>SUM(R4:R10)</f>
        <v>375</v>
      </c>
      <c r="S11" s="127">
        <f>SUM(S4:S10)</f>
        <v>241</v>
      </c>
      <c r="T11" s="127">
        <f>SUM(T4:T10)</f>
        <v>160</v>
      </c>
      <c r="U11" s="127">
        <f>SUM(U4:U10)</f>
        <v>84</v>
      </c>
      <c r="V11" s="127">
        <f>SUM(V4:V10)</f>
        <v>33</v>
      </c>
      <c r="W11" s="127">
        <f>SUM(W4:W10)</f>
        <v>13</v>
      </c>
      <c r="X11" s="127">
        <f>SUM(X4:X10)</f>
        <v>7</v>
      </c>
      <c r="Y11" s="127">
        <f>SUM(Y4:Y10)</f>
        <v>20</v>
      </c>
      <c r="Z11" s="127">
        <f>SUM(Z4:Z10)</f>
        <v>0</v>
      </c>
      <c r="AA11" s="122">
        <f>SUM(AA4:AA10)</f>
        <v>7175</v>
      </c>
    </row>
    <row r="12" spans="1:27" s="44" customFormat="1" ht="15.75" customHeight="1">
      <c r="A12" s="370"/>
      <c r="B12" s="371" t="s">
        <v>358</v>
      </c>
      <c r="C12" s="72">
        <v>8</v>
      </c>
      <c r="D12" s="72" t="s">
        <v>389</v>
      </c>
      <c r="E12" s="127">
        <v>13</v>
      </c>
      <c r="F12" s="127">
        <v>17</v>
      </c>
      <c r="G12" s="127">
        <v>13</v>
      </c>
      <c r="H12" s="127">
        <v>36</v>
      </c>
      <c r="I12" s="127">
        <v>60</v>
      </c>
      <c r="J12" s="127">
        <v>69</v>
      </c>
      <c r="K12" s="127">
        <v>81</v>
      </c>
      <c r="L12" s="127">
        <v>107</v>
      </c>
      <c r="M12" s="127">
        <v>110</v>
      </c>
      <c r="N12" s="127">
        <v>122</v>
      </c>
      <c r="O12" s="127">
        <v>133</v>
      </c>
      <c r="P12" s="127">
        <v>157</v>
      </c>
      <c r="Q12" s="127">
        <v>108</v>
      </c>
      <c r="R12" s="127">
        <v>97</v>
      </c>
      <c r="S12" s="127">
        <v>77</v>
      </c>
      <c r="T12" s="127">
        <v>53</v>
      </c>
      <c r="U12" s="127">
        <v>27</v>
      </c>
      <c r="V12" s="127">
        <v>19</v>
      </c>
      <c r="W12" s="127">
        <v>5</v>
      </c>
      <c r="X12" s="127">
        <v>1</v>
      </c>
      <c r="Y12" s="127">
        <v>1</v>
      </c>
      <c r="Z12" s="127">
        <v>0</v>
      </c>
      <c r="AA12" s="122">
        <f>SUM(E12:Z12)</f>
        <v>1306</v>
      </c>
    </row>
    <row r="13" spans="1:27" s="44" customFormat="1" ht="15.75" customHeight="1">
      <c r="A13" s="370"/>
      <c r="B13" s="371"/>
      <c r="C13" s="67">
        <v>9</v>
      </c>
      <c r="D13" s="67" t="s">
        <v>365</v>
      </c>
      <c r="E13" s="127">
        <v>8</v>
      </c>
      <c r="F13" s="127">
        <v>4</v>
      </c>
      <c r="G13" s="127">
        <v>9</v>
      </c>
      <c r="H13" s="127">
        <v>19</v>
      </c>
      <c r="I13" s="127">
        <v>45</v>
      </c>
      <c r="J13" s="127">
        <v>42</v>
      </c>
      <c r="K13" s="127">
        <v>51</v>
      </c>
      <c r="L13" s="127">
        <v>73</v>
      </c>
      <c r="M13" s="127">
        <v>73</v>
      </c>
      <c r="N13" s="127">
        <v>122</v>
      </c>
      <c r="O13" s="127">
        <v>114</v>
      </c>
      <c r="P13" s="127">
        <v>102</v>
      </c>
      <c r="Q13" s="127">
        <v>99</v>
      </c>
      <c r="R13" s="127">
        <v>72</v>
      </c>
      <c r="S13" s="127">
        <v>50</v>
      </c>
      <c r="T13" s="127">
        <v>38</v>
      </c>
      <c r="U13" s="127">
        <v>21</v>
      </c>
      <c r="V13" s="127">
        <v>12</v>
      </c>
      <c r="W13" s="127">
        <v>9</v>
      </c>
      <c r="X13" s="127">
        <v>2</v>
      </c>
      <c r="Y13" s="127">
        <v>2</v>
      </c>
      <c r="Z13" s="127">
        <v>0</v>
      </c>
      <c r="AA13" s="122">
        <f>SUM(E13:Z13)</f>
        <v>967</v>
      </c>
    </row>
    <row r="14" spans="1:27" s="44" customFormat="1" ht="15.75" customHeight="1">
      <c r="A14" s="370"/>
      <c r="B14" s="371"/>
      <c r="C14" s="67">
        <v>10</v>
      </c>
      <c r="D14" s="67" t="s">
        <v>399</v>
      </c>
      <c r="E14" s="127">
        <v>14</v>
      </c>
      <c r="F14" s="127">
        <v>22</v>
      </c>
      <c r="G14" s="127">
        <v>27</v>
      </c>
      <c r="H14" s="127">
        <v>41</v>
      </c>
      <c r="I14" s="127">
        <v>128</v>
      </c>
      <c r="J14" s="127">
        <v>110</v>
      </c>
      <c r="K14" s="127">
        <v>145</v>
      </c>
      <c r="L14" s="127">
        <v>139</v>
      </c>
      <c r="M14" s="127">
        <v>117</v>
      </c>
      <c r="N14" s="127">
        <v>131</v>
      </c>
      <c r="O14" s="127">
        <v>134</v>
      </c>
      <c r="P14" s="127">
        <v>157</v>
      </c>
      <c r="Q14" s="127">
        <v>156</v>
      </c>
      <c r="R14" s="127">
        <v>100</v>
      </c>
      <c r="S14" s="127">
        <v>61</v>
      </c>
      <c r="T14" s="127">
        <v>60</v>
      </c>
      <c r="U14" s="127">
        <v>27</v>
      </c>
      <c r="V14" s="127">
        <v>16</v>
      </c>
      <c r="W14" s="127">
        <v>4</v>
      </c>
      <c r="X14" s="127">
        <v>1</v>
      </c>
      <c r="Y14" s="127">
        <v>0</v>
      </c>
      <c r="Z14" s="127">
        <v>0</v>
      </c>
      <c r="AA14" s="122">
        <f>SUM(E14:Z14)</f>
        <v>1590</v>
      </c>
    </row>
    <row r="15" spans="1:27" s="44" customFormat="1" ht="15.75" customHeight="1">
      <c r="A15" s="370"/>
      <c r="B15" s="371"/>
      <c r="C15" s="67">
        <v>11</v>
      </c>
      <c r="D15" s="67" t="s">
        <v>346</v>
      </c>
      <c r="E15" s="127">
        <v>5</v>
      </c>
      <c r="F15" s="127">
        <v>20</v>
      </c>
      <c r="G15" s="127">
        <v>34</v>
      </c>
      <c r="H15" s="127">
        <v>49</v>
      </c>
      <c r="I15" s="127">
        <v>93</v>
      </c>
      <c r="J15" s="127">
        <v>80</v>
      </c>
      <c r="K15" s="127">
        <v>106</v>
      </c>
      <c r="L15" s="127">
        <v>100</v>
      </c>
      <c r="M15" s="127">
        <v>102</v>
      </c>
      <c r="N15" s="127">
        <v>91</v>
      </c>
      <c r="O15" s="127">
        <v>88</v>
      </c>
      <c r="P15" s="127">
        <v>117</v>
      </c>
      <c r="Q15" s="127">
        <v>98</v>
      </c>
      <c r="R15" s="127">
        <v>90</v>
      </c>
      <c r="S15" s="127">
        <v>64</v>
      </c>
      <c r="T15" s="127">
        <v>47</v>
      </c>
      <c r="U15" s="127">
        <v>20</v>
      </c>
      <c r="V15" s="127">
        <v>10</v>
      </c>
      <c r="W15" s="127">
        <v>3</v>
      </c>
      <c r="X15" s="127">
        <v>0</v>
      </c>
      <c r="Y15" s="127">
        <v>1</v>
      </c>
      <c r="Z15" s="127">
        <v>0</v>
      </c>
      <c r="AA15" s="122">
        <f>SUM(E15:Z15)</f>
        <v>1218</v>
      </c>
    </row>
    <row r="16" spans="1:27" s="44" customFormat="1" ht="15.75" customHeight="1">
      <c r="A16" s="370"/>
      <c r="B16" s="371"/>
      <c r="C16" s="67">
        <v>12</v>
      </c>
      <c r="D16" s="68" t="s">
        <v>490</v>
      </c>
      <c r="E16" s="127">
        <v>24</v>
      </c>
      <c r="F16" s="127">
        <v>34</v>
      </c>
      <c r="G16" s="127">
        <v>42</v>
      </c>
      <c r="H16" s="127">
        <v>89</v>
      </c>
      <c r="I16" s="127">
        <v>188</v>
      </c>
      <c r="J16" s="127">
        <v>102</v>
      </c>
      <c r="K16" s="127">
        <v>110</v>
      </c>
      <c r="L16" s="127">
        <v>108</v>
      </c>
      <c r="M16" s="127">
        <v>115</v>
      </c>
      <c r="N16" s="127">
        <v>132</v>
      </c>
      <c r="O16" s="127">
        <v>124</v>
      </c>
      <c r="P16" s="127">
        <v>149</v>
      </c>
      <c r="Q16" s="127">
        <v>120</v>
      </c>
      <c r="R16" s="127">
        <v>56</v>
      </c>
      <c r="S16" s="127">
        <v>54</v>
      </c>
      <c r="T16" s="127">
        <v>26</v>
      </c>
      <c r="U16" s="127">
        <v>15</v>
      </c>
      <c r="V16" s="127">
        <v>5</v>
      </c>
      <c r="W16" s="127">
        <v>2</v>
      </c>
      <c r="X16" s="127">
        <v>1</v>
      </c>
      <c r="Y16" s="127">
        <v>0</v>
      </c>
      <c r="Z16" s="127">
        <v>0</v>
      </c>
      <c r="AA16" s="122">
        <f>SUM(E16:Z16)</f>
        <v>1496</v>
      </c>
    </row>
    <row r="17" spans="1:27" s="44" customFormat="1" ht="15.75" customHeight="1">
      <c r="A17" s="370"/>
      <c r="B17" s="371"/>
      <c r="C17" s="68">
        <v>13</v>
      </c>
      <c r="D17" s="67" t="s">
        <v>498</v>
      </c>
      <c r="E17" s="127">
        <v>3</v>
      </c>
      <c r="F17" s="127">
        <v>6</v>
      </c>
      <c r="G17" s="127">
        <v>14</v>
      </c>
      <c r="H17" s="127">
        <v>14</v>
      </c>
      <c r="I17" s="127">
        <v>51</v>
      </c>
      <c r="J17" s="127">
        <v>24</v>
      </c>
      <c r="K17" s="127">
        <v>24</v>
      </c>
      <c r="L17" s="127">
        <v>28</v>
      </c>
      <c r="M17" s="127">
        <v>17</v>
      </c>
      <c r="N17" s="127">
        <v>16</v>
      </c>
      <c r="O17" s="127">
        <v>18</v>
      </c>
      <c r="P17" s="127">
        <v>40</v>
      </c>
      <c r="Q17" s="127">
        <v>39</v>
      </c>
      <c r="R17" s="127">
        <v>34</v>
      </c>
      <c r="S17" s="127">
        <v>12</v>
      </c>
      <c r="T17" s="127">
        <v>7</v>
      </c>
      <c r="U17" s="127">
        <v>8</v>
      </c>
      <c r="V17" s="127">
        <v>1</v>
      </c>
      <c r="W17" s="127">
        <v>2</v>
      </c>
      <c r="X17" s="127">
        <v>0</v>
      </c>
      <c r="Y17" s="127">
        <v>0</v>
      </c>
      <c r="Z17" s="127">
        <v>0</v>
      </c>
      <c r="AA17" s="122">
        <f>SUM(E17:Z17)</f>
        <v>358</v>
      </c>
    </row>
    <row r="18" spans="1:27" s="44" customFormat="1" ht="15.75" customHeight="1">
      <c r="A18" s="370"/>
      <c r="B18" s="371"/>
      <c r="C18" s="366" t="s">
        <v>692</v>
      </c>
      <c r="D18" s="367"/>
      <c r="E18" s="127">
        <f>SUM(E12:E17)</f>
        <v>67</v>
      </c>
      <c r="F18" s="127">
        <f>SUM(F12:F17)</f>
        <v>103</v>
      </c>
      <c r="G18" s="127">
        <f>SUM(G12:G17)</f>
        <v>139</v>
      </c>
      <c r="H18" s="127">
        <f>SUM(H12:H17)</f>
        <v>248</v>
      </c>
      <c r="I18" s="127">
        <f>SUM(I12:I17)</f>
        <v>565</v>
      </c>
      <c r="J18" s="127">
        <f>SUM(J12:J17)</f>
        <v>427</v>
      </c>
      <c r="K18" s="127">
        <f>SUM(K12:K17)</f>
        <v>517</v>
      </c>
      <c r="L18" s="127">
        <f>SUM(L12:L17)</f>
        <v>555</v>
      </c>
      <c r="M18" s="127">
        <f>SUM(M12:M17)</f>
        <v>534</v>
      </c>
      <c r="N18" s="127">
        <f>SUM(N12:N17)</f>
        <v>614</v>
      </c>
      <c r="O18" s="127">
        <f>SUM(O12:O17)</f>
        <v>611</v>
      </c>
      <c r="P18" s="127">
        <f>SUM(P12:P17)</f>
        <v>722</v>
      </c>
      <c r="Q18" s="127">
        <f>SUM(Q12:Q17)</f>
        <v>620</v>
      </c>
      <c r="R18" s="127">
        <f>SUM(R12:R17)</f>
        <v>449</v>
      </c>
      <c r="S18" s="127">
        <f>SUM(S12:S17)</f>
        <v>318</v>
      </c>
      <c r="T18" s="127">
        <f>SUM(T12:T17)</f>
        <v>231</v>
      </c>
      <c r="U18" s="127">
        <f>SUM(U12:U17)</f>
        <v>118</v>
      </c>
      <c r="V18" s="127">
        <f>SUM(V12:V17)</f>
        <v>63</v>
      </c>
      <c r="W18" s="127">
        <f>SUM(W12:W17)</f>
        <v>25</v>
      </c>
      <c r="X18" s="127">
        <f>SUM(X12:X17)</f>
        <v>5</v>
      </c>
      <c r="Y18" s="127">
        <f>SUM(Y12:Y17)</f>
        <v>4</v>
      </c>
      <c r="Z18" s="127">
        <f>SUM(Z12:Z17)</f>
        <v>0</v>
      </c>
      <c r="AA18" s="122">
        <f>SUM(AA12:AA17)</f>
        <v>6935</v>
      </c>
    </row>
    <row r="19" spans="1:27" s="44" customFormat="1" ht="15.75" customHeight="1">
      <c r="A19" s="370"/>
      <c r="B19" s="371" t="s">
        <v>341</v>
      </c>
      <c r="C19" s="72">
        <v>14</v>
      </c>
      <c r="D19" s="72" t="s">
        <v>502</v>
      </c>
      <c r="E19" s="127">
        <v>5</v>
      </c>
      <c r="F19" s="127">
        <v>8</v>
      </c>
      <c r="G19" s="127">
        <v>13</v>
      </c>
      <c r="H19" s="127">
        <v>22</v>
      </c>
      <c r="I19" s="127">
        <v>66</v>
      </c>
      <c r="J19" s="127">
        <v>34</v>
      </c>
      <c r="K19" s="127">
        <v>27</v>
      </c>
      <c r="L19" s="127">
        <v>29</v>
      </c>
      <c r="M19" s="127">
        <v>36</v>
      </c>
      <c r="N19" s="127">
        <v>41</v>
      </c>
      <c r="O19" s="127">
        <v>44</v>
      </c>
      <c r="P19" s="127">
        <v>58</v>
      </c>
      <c r="Q19" s="127">
        <v>44</v>
      </c>
      <c r="R19" s="127">
        <v>44</v>
      </c>
      <c r="S19" s="127">
        <v>22</v>
      </c>
      <c r="T19" s="127">
        <v>21</v>
      </c>
      <c r="U19" s="127">
        <v>13</v>
      </c>
      <c r="V19" s="127">
        <v>8</v>
      </c>
      <c r="W19" s="127">
        <v>1</v>
      </c>
      <c r="X19" s="127">
        <v>1</v>
      </c>
      <c r="Y19" s="127">
        <v>1</v>
      </c>
      <c r="Z19" s="127">
        <v>0</v>
      </c>
      <c r="AA19" s="122">
        <f>SUM(E19:Z19)</f>
        <v>538</v>
      </c>
    </row>
    <row r="20" spans="1:27" s="44" customFormat="1" ht="15.75" customHeight="1">
      <c r="A20" s="370"/>
      <c r="B20" s="371"/>
      <c r="C20" s="67">
        <v>15</v>
      </c>
      <c r="D20" s="67" t="s">
        <v>461</v>
      </c>
      <c r="E20" s="127">
        <v>4</v>
      </c>
      <c r="F20" s="127">
        <v>13</v>
      </c>
      <c r="G20" s="127">
        <v>4</v>
      </c>
      <c r="H20" s="127">
        <v>14</v>
      </c>
      <c r="I20" s="127">
        <v>22</v>
      </c>
      <c r="J20" s="127">
        <v>22</v>
      </c>
      <c r="K20" s="127">
        <v>15</v>
      </c>
      <c r="L20" s="127">
        <v>24</v>
      </c>
      <c r="M20" s="127">
        <v>23</v>
      </c>
      <c r="N20" s="127">
        <v>21</v>
      </c>
      <c r="O20" s="127">
        <v>33</v>
      </c>
      <c r="P20" s="127">
        <v>27</v>
      </c>
      <c r="Q20" s="127">
        <v>23</v>
      </c>
      <c r="R20" s="127">
        <v>21</v>
      </c>
      <c r="S20" s="127">
        <v>8</v>
      </c>
      <c r="T20" s="127">
        <v>12</v>
      </c>
      <c r="U20" s="127">
        <v>5</v>
      </c>
      <c r="V20" s="127">
        <v>2</v>
      </c>
      <c r="W20" s="127">
        <v>0</v>
      </c>
      <c r="X20" s="127">
        <v>0</v>
      </c>
      <c r="Y20" s="127">
        <v>3</v>
      </c>
      <c r="Z20" s="127">
        <v>0</v>
      </c>
      <c r="AA20" s="122">
        <f>SUM(E20:Z20)</f>
        <v>296</v>
      </c>
    </row>
    <row r="21" spans="1:27" s="44" customFormat="1" ht="15.75" customHeight="1">
      <c r="A21" s="370"/>
      <c r="B21" s="371"/>
      <c r="C21" s="67">
        <v>16</v>
      </c>
      <c r="D21" s="67" t="s">
        <v>504</v>
      </c>
      <c r="E21" s="127">
        <v>2</v>
      </c>
      <c r="F21" s="127">
        <v>10</v>
      </c>
      <c r="G21" s="127">
        <v>10</v>
      </c>
      <c r="H21" s="127">
        <v>10</v>
      </c>
      <c r="I21" s="127">
        <v>59</v>
      </c>
      <c r="J21" s="127">
        <v>24</v>
      </c>
      <c r="K21" s="127">
        <v>26</v>
      </c>
      <c r="L21" s="127">
        <v>21</v>
      </c>
      <c r="M21" s="127">
        <v>25</v>
      </c>
      <c r="N21" s="127">
        <v>34</v>
      </c>
      <c r="O21" s="127">
        <v>23</v>
      </c>
      <c r="P21" s="127">
        <v>36</v>
      </c>
      <c r="Q21" s="127">
        <v>27</v>
      </c>
      <c r="R21" s="127">
        <v>22</v>
      </c>
      <c r="S21" s="127">
        <v>21</v>
      </c>
      <c r="T21" s="127">
        <v>18</v>
      </c>
      <c r="U21" s="127">
        <v>10</v>
      </c>
      <c r="V21" s="127">
        <v>4</v>
      </c>
      <c r="W21" s="127">
        <v>2</v>
      </c>
      <c r="X21" s="127">
        <v>1</v>
      </c>
      <c r="Y21" s="127">
        <v>0</v>
      </c>
      <c r="Z21" s="127">
        <v>0</v>
      </c>
      <c r="AA21" s="122">
        <f>SUM(E21:Z21)</f>
        <v>385</v>
      </c>
    </row>
    <row r="22" spans="1:27" s="44" customFormat="1" ht="15.75" customHeight="1">
      <c r="A22" s="370"/>
      <c r="B22" s="371"/>
      <c r="C22" s="67">
        <v>17</v>
      </c>
      <c r="D22" s="67" t="s">
        <v>471</v>
      </c>
      <c r="E22" s="127">
        <v>7</v>
      </c>
      <c r="F22" s="127">
        <v>10</v>
      </c>
      <c r="G22" s="127">
        <v>25</v>
      </c>
      <c r="H22" s="127">
        <v>29</v>
      </c>
      <c r="I22" s="127">
        <v>53</v>
      </c>
      <c r="J22" s="127">
        <v>41</v>
      </c>
      <c r="K22" s="127">
        <v>56</v>
      </c>
      <c r="L22" s="127">
        <v>51</v>
      </c>
      <c r="M22" s="127">
        <v>62</v>
      </c>
      <c r="N22" s="127">
        <v>53</v>
      </c>
      <c r="O22" s="127">
        <v>65</v>
      </c>
      <c r="P22" s="127">
        <v>73</v>
      </c>
      <c r="Q22" s="127">
        <v>61</v>
      </c>
      <c r="R22" s="127">
        <v>41</v>
      </c>
      <c r="S22" s="127">
        <v>41</v>
      </c>
      <c r="T22" s="127">
        <v>27</v>
      </c>
      <c r="U22" s="127">
        <v>15</v>
      </c>
      <c r="V22" s="127">
        <v>6</v>
      </c>
      <c r="W22" s="127">
        <v>6</v>
      </c>
      <c r="X22" s="127">
        <v>1</v>
      </c>
      <c r="Y22" s="127">
        <v>0</v>
      </c>
      <c r="Z22" s="127">
        <v>0</v>
      </c>
      <c r="AA22" s="122">
        <f>SUM(E22:Z22)</f>
        <v>723</v>
      </c>
    </row>
    <row r="23" spans="1:27" s="44" customFormat="1" ht="15.75" customHeight="1">
      <c r="A23" s="370"/>
      <c r="B23" s="371"/>
      <c r="C23" s="67">
        <v>18</v>
      </c>
      <c r="D23" s="67" t="s">
        <v>472</v>
      </c>
      <c r="E23" s="127">
        <v>9</v>
      </c>
      <c r="F23" s="127">
        <v>13</v>
      </c>
      <c r="G23" s="127">
        <v>17</v>
      </c>
      <c r="H23" s="127">
        <v>24</v>
      </c>
      <c r="I23" s="127">
        <v>54</v>
      </c>
      <c r="J23" s="127">
        <v>35</v>
      </c>
      <c r="K23" s="127">
        <v>51</v>
      </c>
      <c r="L23" s="127">
        <v>48</v>
      </c>
      <c r="M23" s="127">
        <v>46</v>
      </c>
      <c r="N23" s="127">
        <v>55</v>
      </c>
      <c r="O23" s="127">
        <v>40</v>
      </c>
      <c r="P23" s="127">
        <v>66</v>
      </c>
      <c r="Q23" s="127">
        <v>53</v>
      </c>
      <c r="R23" s="127">
        <v>29</v>
      </c>
      <c r="S23" s="127">
        <v>27</v>
      </c>
      <c r="T23" s="127">
        <v>22</v>
      </c>
      <c r="U23" s="127">
        <v>3</v>
      </c>
      <c r="V23" s="127">
        <v>5</v>
      </c>
      <c r="W23" s="127">
        <v>3</v>
      </c>
      <c r="X23" s="127">
        <v>2</v>
      </c>
      <c r="Y23" s="127">
        <v>6</v>
      </c>
      <c r="Z23" s="127">
        <v>0</v>
      </c>
      <c r="AA23" s="122">
        <f>SUM(E23:Z23)</f>
        <v>608</v>
      </c>
    </row>
    <row r="24" spans="1:27" s="44" customFormat="1" ht="15.75" customHeight="1">
      <c r="A24" s="370"/>
      <c r="B24" s="371"/>
      <c r="C24" s="67">
        <v>19</v>
      </c>
      <c r="D24" s="67" t="s">
        <v>479</v>
      </c>
      <c r="E24" s="127">
        <v>10</v>
      </c>
      <c r="F24" s="127">
        <v>28</v>
      </c>
      <c r="G24" s="127">
        <v>29</v>
      </c>
      <c r="H24" s="127">
        <v>48</v>
      </c>
      <c r="I24" s="127">
        <v>49</v>
      </c>
      <c r="J24" s="127">
        <v>75</v>
      </c>
      <c r="K24" s="127">
        <v>67</v>
      </c>
      <c r="L24" s="127">
        <v>48</v>
      </c>
      <c r="M24" s="127">
        <v>68</v>
      </c>
      <c r="N24" s="127">
        <v>70</v>
      </c>
      <c r="O24" s="127">
        <v>93</v>
      </c>
      <c r="P24" s="127">
        <v>91</v>
      </c>
      <c r="Q24" s="127">
        <v>95</v>
      </c>
      <c r="R24" s="127">
        <v>65</v>
      </c>
      <c r="S24" s="127">
        <v>44</v>
      </c>
      <c r="T24" s="127">
        <v>39</v>
      </c>
      <c r="U24" s="127">
        <v>16</v>
      </c>
      <c r="V24" s="127">
        <v>6</v>
      </c>
      <c r="W24" s="127">
        <v>3</v>
      </c>
      <c r="X24" s="127">
        <v>2</v>
      </c>
      <c r="Y24" s="127">
        <v>0</v>
      </c>
      <c r="Z24" s="127">
        <v>0</v>
      </c>
      <c r="AA24" s="122">
        <f>SUM(E24:Z24)</f>
        <v>946</v>
      </c>
    </row>
    <row r="25" spans="1:27" s="44" customFormat="1" ht="15.75" customHeight="1">
      <c r="A25" s="370"/>
      <c r="B25" s="371"/>
      <c r="C25" s="366" t="s">
        <v>692</v>
      </c>
      <c r="D25" s="367"/>
      <c r="E25" s="127">
        <f>SUM(E19:E24)</f>
        <v>37</v>
      </c>
      <c r="F25" s="127">
        <f>SUM(F19:F24)</f>
        <v>82</v>
      </c>
      <c r="G25" s="127">
        <f>SUM(G19:G24)</f>
        <v>98</v>
      </c>
      <c r="H25" s="127">
        <f>SUM(H19:H24)</f>
        <v>147</v>
      </c>
      <c r="I25" s="127">
        <f>SUM(I19:I24)</f>
        <v>303</v>
      </c>
      <c r="J25" s="127">
        <f>SUM(J19:J24)</f>
        <v>231</v>
      </c>
      <c r="K25" s="127">
        <f>SUM(K19:K24)</f>
        <v>242</v>
      </c>
      <c r="L25" s="127">
        <f>SUM(L19:L24)</f>
        <v>221</v>
      </c>
      <c r="M25" s="127">
        <f>SUM(M19:M24)</f>
        <v>260</v>
      </c>
      <c r="N25" s="127">
        <f>SUM(N19:N24)</f>
        <v>274</v>
      </c>
      <c r="O25" s="127">
        <f>SUM(O19:O24)</f>
        <v>298</v>
      </c>
      <c r="P25" s="127">
        <f>SUM(P19:P24)</f>
        <v>351</v>
      </c>
      <c r="Q25" s="127">
        <f>SUM(Q19:Q24)</f>
        <v>303</v>
      </c>
      <c r="R25" s="127">
        <f>SUM(R19:R24)</f>
        <v>222</v>
      </c>
      <c r="S25" s="127">
        <f>SUM(S19:S24)</f>
        <v>163</v>
      </c>
      <c r="T25" s="127">
        <f>SUM(T19:T24)</f>
        <v>139</v>
      </c>
      <c r="U25" s="127">
        <f>SUM(U19:U24)</f>
        <v>62</v>
      </c>
      <c r="V25" s="127">
        <f>SUM(V19:V24)</f>
        <v>31</v>
      </c>
      <c r="W25" s="127">
        <f>SUM(W19:W24)</f>
        <v>15</v>
      </c>
      <c r="X25" s="127">
        <f>SUM(X19:X24)</f>
        <v>7</v>
      </c>
      <c r="Y25" s="127">
        <f>SUM(Y19:Y24)</f>
        <v>10</v>
      </c>
      <c r="Z25" s="127">
        <f>SUM(Z19:Z24)</f>
        <v>0</v>
      </c>
      <c r="AA25" s="122">
        <f>SUM(AA19:AA24)</f>
        <v>3496</v>
      </c>
    </row>
    <row r="26" spans="1:27" s="44" customFormat="1" ht="15.75" customHeight="1">
      <c r="A26" s="370"/>
      <c r="B26" s="368" t="s">
        <v>486</v>
      </c>
      <c r="C26" s="368"/>
      <c r="D26" s="369"/>
      <c r="E26" s="127">
        <f>E25+E18+E11</f>
        <v>203</v>
      </c>
      <c r="F26" s="127">
        <f>F25+F18+F11</f>
        <v>325</v>
      </c>
      <c r="G26" s="127">
        <f>G25+G18+G11</f>
        <v>416</v>
      </c>
      <c r="H26" s="127">
        <f>H25+H18+H11</f>
        <v>675</v>
      </c>
      <c r="I26" s="127">
        <f>I25+I18+I11</f>
        <v>1664</v>
      </c>
      <c r="J26" s="127">
        <f>J25+J18+J11</f>
        <v>1177</v>
      </c>
      <c r="K26" s="127">
        <f>K25+K18+K11</f>
        <v>1419</v>
      </c>
      <c r="L26" s="127">
        <f>L25+L18+L11</f>
        <v>1393</v>
      </c>
      <c r="M26" s="127">
        <f>M25+M18+M11</f>
        <v>1307</v>
      </c>
      <c r="N26" s="127">
        <f>N25+N18+N11</f>
        <v>1460</v>
      </c>
      <c r="O26" s="127">
        <f>O25+O18+O11</f>
        <v>1464</v>
      </c>
      <c r="P26" s="127">
        <f>P25+P18+P11</f>
        <v>1814</v>
      </c>
      <c r="Q26" s="127">
        <f>Q25+Q18+Q11</f>
        <v>1494</v>
      </c>
      <c r="R26" s="127">
        <f>R25+R18+R11</f>
        <v>1046</v>
      </c>
      <c r="S26" s="127">
        <f>S25+S18+S11</f>
        <v>722</v>
      </c>
      <c r="T26" s="127">
        <f>T25+T18+T11</f>
        <v>530</v>
      </c>
      <c r="U26" s="127">
        <f>U25+U18+U11</f>
        <v>264</v>
      </c>
      <c r="V26" s="127">
        <f>V25+V18+V11</f>
        <v>127</v>
      </c>
      <c r="W26" s="127">
        <f>W25+W18+W11</f>
        <v>53</v>
      </c>
      <c r="X26" s="127">
        <f>X25+X18+X11</f>
        <v>19</v>
      </c>
      <c r="Y26" s="127">
        <f>Y25+Y18+Y11</f>
        <v>34</v>
      </c>
      <c r="Z26" s="127">
        <f>Z25+Z18+Z11</f>
        <v>0</v>
      </c>
      <c r="AA26" s="122">
        <f>AA25+AA18+AA11</f>
        <v>17606</v>
      </c>
    </row>
    <row r="27" spans="1:27" s="44" customFormat="1" ht="15.75" customHeight="1">
      <c r="A27" s="370" t="s">
        <v>753</v>
      </c>
      <c r="B27" s="371" t="s">
        <v>381</v>
      </c>
      <c r="C27" s="67">
        <v>20</v>
      </c>
      <c r="D27" s="67" t="s">
        <v>351</v>
      </c>
      <c r="E27" s="127">
        <v>25</v>
      </c>
      <c r="F27" s="127">
        <v>35</v>
      </c>
      <c r="G27" s="127">
        <v>41</v>
      </c>
      <c r="H27" s="127">
        <v>92</v>
      </c>
      <c r="I27" s="127">
        <v>289</v>
      </c>
      <c r="J27" s="127">
        <v>184</v>
      </c>
      <c r="K27" s="127">
        <v>213</v>
      </c>
      <c r="L27" s="127">
        <v>113</v>
      </c>
      <c r="M27" s="127">
        <v>94</v>
      </c>
      <c r="N27" s="127">
        <v>128</v>
      </c>
      <c r="O27" s="127">
        <v>170</v>
      </c>
      <c r="P27" s="127">
        <v>247</v>
      </c>
      <c r="Q27" s="127">
        <v>148</v>
      </c>
      <c r="R27" s="127">
        <v>78</v>
      </c>
      <c r="S27" s="127">
        <v>32</v>
      </c>
      <c r="T27" s="127">
        <v>15</v>
      </c>
      <c r="U27" s="127">
        <v>3</v>
      </c>
      <c r="V27" s="127">
        <v>9</v>
      </c>
      <c r="W27" s="127">
        <v>2</v>
      </c>
      <c r="X27" s="127">
        <v>0</v>
      </c>
      <c r="Y27" s="127">
        <v>2</v>
      </c>
      <c r="Z27" s="127">
        <v>0</v>
      </c>
      <c r="AA27" s="122">
        <f>SUM(E27:Z27)</f>
        <v>1920</v>
      </c>
    </row>
    <row r="28" spans="1:27" s="44" customFormat="1" ht="15.75" customHeight="1">
      <c r="A28" s="370"/>
      <c r="B28" s="371"/>
      <c r="C28" s="67">
        <v>21</v>
      </c>
      <c r="D28" s="67" t="s">
        <v>387</v>
      </c>
      <c r="E28" s="127">
        <v>23</v>
      </c>
      <c r="F28" s="127">
        <v>36</v>
      </c>
      <c r="G28" s="127">
        <v>65</v>
      </c>
      <c r="H28" s="127">
        <v>131</v>
      </c>
      <c r="I28" s="127">
        <v>275</v>
      </c>
      <c r="J28" s="127">
        <v>164</v>
      </c>
      <c r="K28" s="127">
        <v>125</v>
      </c>
      <c r="L28" s="127">
        <v>109</v>
      </c>
      <c r="M28" s="127">
        <v>91</v>
      </c>
      <c r="N28" s="127">
        <v>160</v>
      </c>
      <c r="O28" s="127">
        <v>216</v>
      </c>
      <c r="P28" s="127">
        <v>187</v>
      </c>
      <c r="Q28" s="127">
        <v>98</v>
      </c>
      <c r="R28" s="127">
        <v>45</v>
      </c>
      <c r="S28" s="127">
        <v>17</v>
      </c>
      <c r="T28" s="127">
        <v>14</v>
      </c>
      <c r="U28" s="127">
        <v>3</v>
      </c>
      <c r="V28" s="127">
        <v>2</v>
      </c>
      <c r="W28" s="127">
        <v>1</v>
      </c>
      <c r="X28" s="127">
        <v>0</v>
      </c>
      <c r="Y28" s="127">
        <v>1</v>
      </c>
      <c r="Z28" s="127">
        <v>0</v>
      </c>
      <c r="AA28" s="122">
        <f>SUM(E28:Z28)</f>
        <v>1763</v>
      </c>
    </row>
    <row r="29" spans="1:27" s="44" customFormat="1" ht="15.75" customHeight="1">
      <c r="A29" s="370"/>
      <c r="B29" s="371"/>
      <c r="C29" s="67">
        <v>22</v>
      </c>
      <c r="D29" s="67" t="s">
        <v>539</v>
      </c>
      <c r="E29" s="127">
        <v>45</v>
      </c>
      <c r="F29" s="127">
        <v>51</v>
      </c>
      <c r="G29" s="127">
        <v>111</v>
      </c>
      <c r="H29" s="127">
        <v>213</v>
      </c>
      <c r="I29" s="127">
        <v>500</v>
      </c>
      <c r="J29" s="127">
        <v>356</v>
      </c>
      <c r="K29" s="127">
        <v>279</v>
      </c>
      <c r="L29" s="127">
        <v>183</v>
      </c>
      <c r="M29" s="127">
        <v>160</v>
      </c>
      <c r="N29" s="127">
        <v>255</v>
      </c>
      <c r="O29" s="127">
        <v>336</v>
      </c>
      <c r="P29" s="127">
        <v>374</v>
      </c>
      <c r="Q29" s="127">
        <v>219</v>
      </c>
      <c r="R29" s="127">
        <v>114</v>
      </c>
      <c r="S29" s="127">
        <v>61</v>
      </c>
      <c r="T29" s="127">
        <v>29</v>
      </c>
      <c r="U29" s="127">
        <v>19</v>
      </c>
      <c r="V29" s="127">
        <v>17</v>
      </c>
      <c r="W29" s="127">
        <v>3</v>
      </c>
      <c r="X29" s="127">
        <v>4</v>
      </c>
      <c r="Y29" s="127">
        <v>12</v>
      </c>
      <c r="Z29" s="127">
        <v>0</v>
      </c>
      <c r="AA29" s="122">
        <f>SUM(E29:Z29)</f>
        <v>3341</v>
      </c>
    </row>
    <row r="30" spans="1:27" s="44" customFormat="1" ht="15.75" customHeight="1">
      <c r="A30" s="370"/>
      <c r="B30" s="371"/>
      <c r="C30" s="67">
        <v>23</v>
      </c>
      <c r="D30" s="67" t="s">
        <v>496</v>
      </c>
      <c r="E30" s="127">
        <v>7</v>
      </c>
      <c r="F30" s="127">
        <v>14</v>
      </c>
      <c r="G30" s="127">
        <v>15</v>
      </c>
      <c r="H30" s="127">
        <v>20</v>
      </c>
      <c r="I30" s="127">
        <v>43</v>
      </c>
      <c r="J30" s="127">
        <v>49</v>
      </c>
      <c r="K30" s="127">
        <v>66</v>
      </c>
      <c r="L30" s="127">
        <v>40</v>
      </c>
      <c r="M30" s="127">
        <v>29</v>
      </c>
      <c r="N30" s="127">
        <v>31</v>
      </c>
      <c r="O30" s="127">
        <v>42</v>
      </c>
      <c r="P30" s="127">
        <v>60</v>
      </c>
      <c r="Q30" s="127">
        <v>35</v>
      </c>
      <c r="R30" s="127">
        <v>28</v>
      </c>
      <c r="S30" s="127">
        <v>18</v>
      </c>
      <c r="T30" s="127">
        <v>5</v>
      </c>
      <c r="U30" s="127">
        <v>5</v>
      </c>
      <c r="V30" s="127">
        <v>1</v>
      </c>
      <c r="W30" s="127">
        <v>0</v>
      </c>
      <c r="X30" s="127">
        <v>0</v>
      </c>
      <c r="Y30" s="127">
        <v>0</v>
      </c>
      <c r="Z30" s="127">
        <v>0</v>
      </c>
      <c r="AA30" s="122">
        <f>SUM(E30:Z30)</f>
        <v>508</v>
      </c>
    </row>
    <row r="31" spans="1:27" s="44" customFormat="1" ht="15.75" customHeight="1">
      <c r="A31" s="370"/>
      <c r="B31" s="371"/>
      <c r="C31" s="366" t="s">
        <v>692</v>
      </c>
      <c r="D31" s="367"/>
      <c r="E31" s="127">
        <f>SUM(E27:E30)</f>
        <v>100</v>
      </c>
      <c r="F31" s="127">
        <f>SUM(F27:F30)</f>
        <v>136</v>
      </c>
      <c r="G31" s="127">
        <f>SUM(G27:G30)</f>
        <v>232</v>
      </c>
      <c r="H31" s="127">
        <f>SUM(H27:H30)</f>
        <v>456</v>
      </c>
      <c r="I31" s="127">
        <f>SUM(I27:I30)</f>
        <v>1107</v>
      </c>
      <c r="J31" s="127">
        <f>SUM(J27:J30)</f>
        <v>753</v>
      </c>
      <c r="K31" s="127">
        <f>SUM(K27:K30)</f>
        <v>683</v>
      </c>
      <c r="L31" s="127">
        <f>SUM(L27:L30)</f>
        <v>445</v>
      </c>
      <c r="M31" s="127">
        <f>SUM(M27:M30)</f>
        <v>374</v>
      </c>
      <c r="N31" s="127">
        <f>SUM(N27:N30)</f>
        <v>574</v>
      </c>
      <c r="O31" s="127">
        <f>SUM(O27:O30)</f>
        <v>764</v>
      </c>
      <c r="P31" s="127">
        <f>SUM(P27:P30)</f>
        <v>868</v>
      </c>
      <c r="Q31" s="127">
        <f>SUM(Q27:Q30)</f>
        <v>500</v>
      </c>
      <c r="R31" s="127">
        <f>SUM(R27:R30)</f>
        <v>265</v>
      </c>
      <c r="S31" s="127">
        <f>SUM(S27:S30)</f>
        <v>128</v>
      </c>
      <c r="T31" s="127">
        <f>SUM(T27:T30)</f>
        <v>63</v>
      </c>
      <c r="U31" s="127">
        <f>SUM(U27:U30)</f>
        <v>30</v>
      </c>
      <c r="V31" s="127">
        <f>SUM(V27:V30)</f>
        <v>29</v>
      </c>
      <c r="W31" s="127">
        <f>SUM(W27:W30)</f>
        <v>6</v>
      </c>
      <c r="X31" s="127">
        <f>SUM(X27:X30)</f>
        <v>4</v>
      </c>
      <c r="Y31" s="127">
        <f>SUM(Y27:Y30)</f>
        <v>15</v>
      </c>
      <c r="Z31" s="127">
        <f>SUM(Z27:Z30)</f>
        <v>0</v>
      </c>
      <c r="AA31" s="122">
        <f>SUM(AA27:AA30)</f>
        <v>7532</v>
      </c>
    </row>
    <row r="32" spans="1:27" s="44" customFormat="1" ht="15.75" customHeight="1">
      <c r="A32" s="370"/>
      <c r="B32" s="371" t="s">
        <v>358</v>
      </c>
      <c r="C32" s="67">
        <v>24</v>
      </c>
      <c r="D32" s="67" t="s">
        <v>314</v>
      </c>
      <c r="E32" s="127">
        <v>26</v>
      </c>
      <c r="F32" s="127">
        <v>50</v>
      </c>
      <c r="G32" s="127">
        <v>55</v>
      </c>
      <c r="H32" s="127">
        <v>118</v>
      </c>
      <c r="I32" s="127">
        <v>296</v>
      </c>
      <c r="J32" s="127">
        <v>169</v>
      </c>
      <c r="K32" s="127">
        <v>191</v>
      </c>
      <c r="L32" s="127">
        <v>142</v>
      </c>
      <c r="M32" s="127">
        <v>141</v>
      </c>
      <c r="N32" s="127">
        <v>156</v>
      </c>
      <c r="O32" s="127">
        <v>156</v>
      </c>
      <c r="P32" s="127">
        <v>198</v>
      </c>
      <c r="Q32" s="127">
        <v>149</v>
      </c>
      <c r="R32" s="127">
        <v>66</v>
      </c>
      <c r="S32" s="127">
        <v>39</v>
      </c>
      <c r="T32" s="127">
        <v>28</v>
      </c>
      <c r="U32" s="127">
        <v>4</v>
      </c>
      <c r="V32" s="127">
        <v>3</v>
      </c>
      <c r="W32" s="127">
        <v>1</v>
      </c>
      <c r="X32" s="127">
        <v>1</v>
      </c>
      <c r="Y32" s="127">
        <v>1</v>
      </c>
      <c r="Z32" s="127">
        <v>0</v>
      </c>
      <c r="AA32" s="122">
        <f>SUM(E32:Z32)</f>
        <v>1990</v>
      </c>
    </row>
    <row r="33" spans="1:27" s="44" customFormat="1" ht="15.75" customHeight="1">
      <c r="A33" s="370"/>
      <c r="B33" s="371"/>
      <c r="C33" s="67">
        <v>25</v>
      </c>
      <c r="D33" s="67" t="s">
        <v>468</v>
      </c>
      <c r="E33" s="127">
        <v>28</v>
      </c>
      <c r="F33" s="127">
        <v>48</v>
      </c>
      <c r="G33" s="127">
        <v>103</v>
      </c>
      <c r="H33" s="127">
        <v>183</v>
      </c>
      <c r="I33" s="127">
        <v>249</v>
      </c>
      <c r="J33" s="127">
        <v>205</v>
      </c>
      <c r="K33" s="127">
        <v>208</v>
      </c>
      <c r="L33" s="127">
        <v>163</v>
      </c>
      <c r="M33" s="127">
        <v>131</v>
      </c>
      <c r="N33" s="127">
        <v>204</v>
      </c>
      <c r="O33" s="127">
        <v>264</v>
      </c>
      <c r="P33" s="127">
        <v>289</v>
      </c>
      <c r="Q33" s="127">
        <v>221</v>
      </c>
      <c r="R33" s="127">
        <v>95</v>
      </c>
      <c r="S33" s="127">
        <v>42</v>
      </c>
      <c r="T33" s="127">
        <v>15</v>
      </c>
      <c r="U33" s="127">
        <v>19</v>
      </c>
      <c r="V33" s="127">
        <v>9</v>
      </c>
      <c r="W33" s="127">
        <v>1</v>
      </c>
      <c r="X33" s="127">
        <v>1</v>
      </c>
      <c r="Y33" s="127">
        <v>8</v>
      </c>
      <c r="Z33" s="127">
        <v>0</v>
      </c>
      <c r="AA33" s="122">
        <f>SUM(E33:Z33)</f>
        <v>2486</v>
      </c>
    </row>
    <row r="34" spans="1:27" s="44" customFormat="1" ht="15.75" customHeight="1">
      <c r="A34" s="370"/>
      <c r="B34" s="371"/>
      <c r="C34" s="67">
        <v>26</v>
      </c>
      <c r="D34" s="76" t="s">
        <v>362</v>
      </c>
      <c r="E34" s="127">
        <v>10</v>
      </c>
      <c r="F34" s="127">
        <v>16</v>
      </c>
      <c r="G34" s="127">
        <v>18</v>
      </c>
      <c r="H34" s="127">
        <v>49</v>
      </c>
      <c r="I34" s="127">
        <v>90</v>
      </c>
      <c r="J34" s="127">
        <v>64</v>
      </c>
      <c r="K34" s="127">
        <v>80</v>
      </c>
      <c r="L34" s="127">
        <v>61</v>
      </c>
      <c r="M34" s="127">
        <v>33</v>
      </c>
      <c r="N34" s="127">
        <v>54</v>
      </c>
      <c r="O34" s="127">
        <v>67</v>
      </c>
      <c r="P34" s="127">
        <v>83</v>
      </c>
      <c r="Q34" s="127">
        <v>60</v>
      </c>
      <c r="R34" s="127">
        <v>39</v>
      </c>
      <c r="S34" s="127">
        <v>11</v>
      </c>
      <c r="T34" s="127">
        <v>8</v>
      </c>
      <c r="U34" s="127">
        <v>5</v>
      </c>
      <c r="V34" s="127">
        <v>1</v>
      </c>
      <c r="W34" s="127">
        <v>0</v>
      </c>
      <c r="X34" s="127">
        <v>0</v>
      </c>
      <c r="Y34" s="127">
        <v>0</v>
      </c>
      <c r="Z34" s="127">
        <v>0</v>
      </c>
      <c r="AA34" s="122">
        <f>SUM(E34:Z34)</f>
        <v>749</v>
      </c>
    </row>
    <row r="35" spans="1:27" s="44" customFormat="1" ht="15.75" customHeight="1">
      <c r="A35" s="370"/>
      <c r="B35" s="371"/>
      <c r="C35" s="67">
        <v>27</v>
      </c>
      <c r="D35" s="67" t="s">
        <v>485</v>
      </c>
      <c r="E35" s="127">
        <v>16</v>
      </c>
      <c r="F35" s="127">
        <v>53</v>
      </c>
      <c r="G35" s="127">
        <v>46</v>
      </c>
      <c r="H35" s="127">
        <v>88</v>
      </c>
      <c r="I35" s="127">
        <v>249</v>
      </c>
      <c r="J35" s="127">
        <v>127</v>
      </c>
      <c r="K35" s="127">
        <v>123</v>
      </c>
      <c r="L35" s="127">
        <v>113</v>
      </c>
      <c r="M35" s="127">
        <v>91</v>
      </c>
      <c r="N35" s="127">
        <v>96</v>
      </c>
      <c r="O35" s="127">
        <v>109</v>
      </c>
      <c r="P35" s="127">
        <v>146</v>
      </c>
      <c r="Q35" s="127">
        <v>103</v>
      </c>
      <c r="R35" s="127">
        <v>74</v>
      </c>
      <c r="S35" s="127">
        <v>50</v>
      </c>
      <c r="T35" s="127">
        <v>36</v>
      </c>
      <c r="U35" s="127">
        <v>21</v>
      </c>
      <c r="V35" s="127">
        <v>10</v>
      </c>
      <c r="W35" s="127">
        <v>2</v>
      </c>
      <c r="X35" s="127">
        <v>1</v>
      </c>
      <c r="Y35" s="127">
        <v>5</v>
      </c>
      <c r="Z35" s="127">
        <v>0</v>
      </c>
      <c r="AA35" s="122">
        <f>SUM(E35:Z35)</f>
        <v>1559</v>
      </c>
    </row>
    <row r="36" spans="1:27" s="44" customFormat="1" ht="15.75" customHeight="1">
      <c r="A36" s="370"/>
      <c r="B36" s="371"/>
      <c r="C36" s="67">
        <v>28</v>
      </c>
      <c r="D36" s="67" t="s">
        <v>371</v>
      </c>
      <c r="E36" s="127">
        <v>5</v>
      </c>
      <c r="F36" s="127">
        <v>10</v>
      </c>
      <c r="G36" s="127">
        <v>20</v>
      </c>
      <c r="H36" s="127">
        <v>26</v>
      </c>
      <c r="I36" s="127">
        <v>100</v>
      </c>
      <c r="J36" s="127">
        <v>62</v>
      </c>
      <c r="K36" s="127">
        <v>35</v>
      </c>
      <c r="L36" s="127">
        <v>32</v>
      </c>
      <c r="M36" s="127">
        <v>17</v>
      </c>
      <c r="N36" s="127">
        <v>41</v>
      </c>
      <c r="O36" s="127">
        <v>49</v>
      </c>
      <c r="P36" s="127">
        <v>46</v>
      </c>
      <c r="Q36" s="127">
        <v>24</v>
      </c>
      <c r="R36" s="127">
        <v>18</v>
      </c>
      <c r="S36" s="127">
        <v>9</v>
      </c>
      <c r="T36" s="127">
        <v>7</v>
      </c>
      <c r="U36" s="127">
        <v>2</v>
      </c>
      <c r="V36" s="127">
        <v>0</v>
      </c>
      <c r="W36" s="127">
        <v>1</v>
      </c>
      <c r="X36" s="127">
        <v>0</v>
      </c>
      <c r="Y36" s="127">
        <v>1</v>
      </c>
      <c r="Z36" s="127">
        <v>0</v>
      </c>
      <c r="AA36" s="122">
        <f>SUM(E36:Z36)</f>
        <v>505</v>
      </c>
    </row>
    <row r="37" spans="1:27" s="44" customFormat="1" ht="15.75" customHeight="1">
      <c r="A37" s="370"/>
      <c r="B37" s="371"/>
      <c r="C37" s="366" t="s">
        <v>692</v>
      </c>
      <c r="D37" s="367"/>
      <c r="E37" s="127">
        <f>SUM(E32:E36)</f>
        <v>85</v>
      </c>
      <c r="F37" s="127">
        <f>SUM(F32:F36)</f>
        <v>177</v>
      </c>
      <c r="G37" s="127">
        <f>SUM(G32:G36)</f>
        <v>242</v>
      </c>
      <c r="H37" s="127">
        <f>SUM(H32:H36)</f>
        <v>464</v>
      </c>
      <c r="I37" s="127">
        <f>SUM(I32:I36)</f>
        <v>984</v>
      </c>
      <c r="J37" s="127">
        <f>SUM(J32:J36)</f>
        <v>627</v>
      </c>
      <c r="K37" s="127">
        <f>SUM(K32:K36)</f>
        <v>637</v>
      </c>
      <c r="L37" s="127">
        <f>SUM(L32:L36)</f>
        <v>511</v>
      </c>
      <c r="M37" s="127">
        <f>SUM(M32:M36)</f>
        <v>413</v>
      </c>
      <c r="N37" s="127">
        <f>SUM(N32:N36)</f>
        <v>551</v>
      </c>
      <c r="O37" s="127">
        <f>SUM(O32:O36)</f>
        <v>645</v>
      </c>
      <c r="P37" s="127">
        <f>SUM(P32:P36)</f>
        <v>762</v>
      </c>
      <c r="Q37" s="127">
        <f>SUM(Q32:Q36)</f>
        <v>557</v>
      </c>
      <c r="R37" s="127">
        <f>SUM(R32:R36)</f>
        <v>292</v>
      </c>
      <c r="S37" s="127">
        <f>SUM(S32:S36)</f>
        <v>151</v>
      </c>
      <c r="T37" s="127">
        <f>SUM(T32:T36)</f>
        <v>94</v>
      </c>
      <c r="U37" s="127">
        <f>SUM(U32:U36)</f>
        <v>51</v>
      </c>
      <c r="V37" s="127">
        <f>SUM(V32:V36)</f>
        <v>23</v>
      </c>
      <c r="W37" s="127">
        <f>SUM(W32:W36)</f>
        <v>5</v>
      </c>
      <c r="X37" s="127">
        <f>SUM(X32:X36)</f>
        <v>3</v>
      </c>
      <c r="Y37" s="127">
        <f>SUM(Y32:Y36)</f>
        <v>15</v>
      </c>
      <c r="Z37" s="127">
        <f>SUM(Z32:Z36)</f>
        <v>0</v>
      </c>
      <c r="AA37" s="122">
        <f>SUM(AA32:AA36)</f>
        <v>7289</v>
      </c>
    </row>
    <row r="38" spans="1:27" s="44" customFormat="1" ht="15.75" customHeight="1">
      <c r="A38" s="370"/>
      <c r="B38" s="371" t="s">
        <v>341</v>
      </c>
      <c r="C38" s="67">
        <v>29</v>
      </c>
      <c r="D38" s="67" t="s">
        <v>391</v>
      </c>
      <c r="E38" s="127">
        <v>17</v>
      </c>
      <c r="F38" s="127">
        <v>30</v>
      </c>
      <c r="G38" s="127">
        <v>29</v>
      </c>
      <c r="H38" s="127">
        <v>49</v>
      </c>
      <c r="I38" s="127">
        <v>161</v>
      </c>
      <c r="J38" s="127">
        <v>93</v>
      </c>
      <c r="K38" s="127">
        <v>90</v>
      </c>
      <c r="L38" s="127">
        <v>86</v>
      </c>
      <c r="M38" s="127">
        <v>90</v>
      </c>
      <c r="N38" s="127">
        <v>94</v>
      </c>
      <c r="O38" s="127">
        <v>94</v>
      </c>
      <c r="P38" s="127">
        <v>117</v>
      </c>
      <c r="Q38" s="127">
        <v>107</v>
      </c>
      <c r="R38" s="127">
        <v>76</v>
      </c>
      <c r="S38" s="127">
        <v>41</v>
      </c>
      <c r="T38" s="127">
        <v>34</v>
      </c>
      <c r="U38" s="127">
        <v>17</v>
      </c>
      <c r="V38" s="127">
        <v>6</v>
      </c>
      <c r="W38" s="127">
        <v>1</v>
      </c>
      <c r="X38" s="127">
        <v>1</v>
      </c>
      <c r="Y38" s="127">
        <v>4</v>
      </c>
      <c r="Z38" s="127">
        <v>0</v>
      </c>
      <c r="AA38" s="122">
        <f>SUM(E38:Z38)</f>
        <v>1237</v>
      </c>
    </row>
    <row r="39" spans="1:27" s="44" customFormat="1" ht="15.75" customHeight="1">
      <c r="A39" s="370"/>
      <c r="B39" s="371"/>
      <c r="C39" s="67">
        <v>30</v>
      </c>
      <c r="D39" s="67" t="s">
        <v>354</v>
      </c>
      <c r="E39" s="127">
        <v>21</v>
      </c>
      <c r="F39" s="127">
        <v>52</v>
      </c>
      <c r="G39" s="127">
        <v>72</v>
      </c>
      <c r="H39" s="127">
        <v>78</v>
      </c>
      <c r="I39" s="127">
        <v>240</v>
      </c>
      <c r="J39" s="127">
        <v>185</v>
      </c>
      <c r="K39" s="127">
        <v>134</v>
      </c>
      <c r="L39" s="127">
        <v>118</v>
      </c>
      <c r="M39" s="127">
        <v>116</v>
      </c>
      <c r="N39" s="127">
        <v>132</v>
      </c>
      <c r="O39" s="127">
        <v>152</v>
      </c>
      <c r="P39" s="127">
        <v>191</v>
      </c>
      <c r="Q39" s="127">
        <v>155</v>
      </c>
      <c r="R39" s="127">
        <v>85</v>
      </c>
      <c r="S39" s="127">
        <v>43</v>
      </c>
      <c r="T39" s="127">
        <v>37</v>
      </c>
      <c r="U39" s="127">
        <v>21</v>
      </c>
      <c r="V39" s="127">
        <v>17</v>
      </c>
      <c r="W39" s="127">
        <v>3</v>
      </c>
      <c r="X39" s="127">
        <v>0</v>
      </c>
      <c r="Y39" s="127">
        <v>6</v>
      </c>
      <c r="Z39" s="127">
        <v>0</v>
      </c>
      <c r="AA39" s="122">
        <f>SUM(E39:Z39)</f>
        <v>1858</v>
      </c>
    </row>
    <row r="40" spans="1:27" s="44" customFormat="1" ht="15.75" customHeight="1">
      <c r="A40" s="370"/>
      <c r="B40" s="371"/>
      <c r="C40" s="67">
        <v>31</v>
      </c>
      <c r="D40" s="67" t="s">
        <v>406</v>
      </c>
      <c r="E40" s="127">
        <v>12</v>
      </c>
      <c r="F40" s="127">
        <v>28</v>
      </c>
      <c r="G40" s="127">
        <v>28</v>
      </c>
      <c r="H40" s="127">
        <v>40</v>
      </c>
      <c r="I40" s="127">
        <v>71</v>
      </c>
      <c r="J40" s="127">
        <v>52</v>
      </c>
      <c r="K40" s="127">
        <v>73</v>
      </c>
      <c r="L40" s="127">
        <v>91</v>
      </c>
      <c r="M40" s="127">
        <v>93</v>
      </c>
      <c r="N40" s="127">
        <v>91</v>
      </c>
      <c r="O40" s="127">
        <v>98</v>
      </c>
      <c r="P40" s="127">
        <v>111</v>
      </c>
      <c r="Q40" s="127">
        <v>114</v>
      </c>
      <c r="R40" s="127">
        <v>90</v>
      </c>
      <c r="S40" s="127">
        <v>78</v>
      </c>
      <c r="T40" s="127">
        <v>68</v>
      </c>
      <c r="U40" s="127">
        <v>30</v>
      </c>
      <c r="V40" s="127">
        <v>21</v>
      </c>
      <c r="W40" s="127">
        <v>5</v>
      </c>
      <c r="X40" s="127">
        <v>1</v>
      </c>
      <c r="Y40" s="127">
        <v>0</v>
      </c>
      <c r="Z40" s="127">
        <v>0</v>
      </c>
      <c r="AA40" s="122">
        <f>SUM(E40:Z40)</f>
        <v>1195</v>
      </c>
    </row>
    <row r="41" spans="1:27" s="44" customFormat="1" ht="15.75" customHeight="1">
      <c r="A41" s="370"/>
      <c r="B41" s="371"/>
      <c r="C41" s="67">
        <v>32</v>
      </c>
      <c r="D41" s="67" t="s">
        <v>649</v>
      </c>
      <c r="E41" s="127">
        <v>19</v>
      </c>
      <c r="F41" s="127">
        <v>22</v>
      </c>
      <c r="G41" s="127">
        <v>42</v>
      </c>
      <c r="H41" s="127">
        <v>36</v>
      </c>
      <c r="I41" s="127">
        <v>59</v>
      </c>
      <c r="J41" s="127">
        <v>20</v>
      </c>
      <c r="K41" s="127">
        <v>43</v>
      </c>
      <c r="L41" s="127">
        <v>48</v>
      </c>
      <c r="M41" s="127">
        <v>51</v>
      </c>
      <c r="N41" s="127">
        <v>51</v>
      </c>
      <c r="O41" s="127">
        <v>33</v>
      </c>
      <c r="P41" s="127">
        <v>30</v>
      </c>
      <c r="Q41" s="127">
        <v>17</v>
      </c>
      <c r="R41" s="127">
        <v>35</v>
      </c>
      <c r="S41" s="127">
        <v>16</v>
      </c>
      <c r="T41" s="127">
        <v>11</v>
      </c>
      <c r="U41" s="127">
        <v>3</v>
      </c>
      <c r="V41" s="127">
        <v>2</v>
      </c>
      <c r="W41" s="127">
        <v>0</v>
      </c>
      <c r="X41" s="127">
        <v>0</v>
      </c>
      <c r="Y41" s="127">
        <v>1</v>
      </c>
      <c r="Z41" s="127">
        <v>0</v>
      </c>
      <c r="AA41" s="122">
        <f>SUM(E41:Z41)</f>
        <v>539</v>
      </c>
    </row>
    <row r="42" spans="1:27" s="44" customFormat="1" ht="15.75" customHeight="1">
      <c r="A42" s="370"/>
      <c r="B42" s="371"/>
      <c r="C42" s="67">
        <v>33</v>
      </c>
      <c r="D42" s="67" t="s">
        <v>339</v>
      </c>
      <c r="E42" s="127">
        <v>25</v>
      </c>
      <c r="F42" s="127">
        <v>32</v>
      </c>
      <c r="G42" s="127">
        <v>29</v>
      </c>
      <c r="H42" s="127">
        <v>55</v>
      </c>
      <c r="I42" s="127">
        <v>90</v>
      </c>
      <c r="J42" s="127">
        <v>94</v>
      </c>
      <c r="K42" s="127">
        <v>115</v>
      </c>
      <c r="L42" s="127">
        <v>115</v>
      </c>
      <c r="M42" s="127">
        <v>125</v>
      </c>
      <c r="N42" s="127">
        <v>144</v>
      </c>
      <c r="O42" s="127">
        <v>143</v>
      </c>
      <c r="P42" s="127">
        <v>188</v>
      </c>
      <c r="Q42" s="127">
        <v>156</v>
      </c>
      <c r="R42" s="127">
        <v>100</v>
      </c>
      <c r="S42" s="127">
        <v>88</v>
      </c>
      <c r="T42" s="127">
        <v>90</v>
      </c>
      <c r="U42" s="127">
        <v>57</v>
      </c>
      <c r="V42" s="127">
        <v>21</v>
      </c>
      <c r="W42" s="127">
        <v>7</v>
      </c>
      <c r="X42" s="127">
        <v>3</v>
      </c>
      <c r="Y42" s="127">
        <v>4</v>
      </c>
      <c r="Z42" s="127">
        <v>0</v>
      </c>
      <c r="AA42" s="122">
        <f>SUM(E42:Z42)</f>
        <v>1681</v>
      </c>
    </row>
    <row r="43" spans="1:27" s="44" customFormat="1" ht="15.75" customHeight="1">
      <c r="A43" s="370"/>
      <c r="B43" s="371"/>
      <c r="C43" s="366" t="s">
        <v>692</v>
      </c>
      <c r="D43" s="367"/>
      <c r="E43" s="127">
        <f>SUM(E38:E42)</f>
        <v>94</v>
      </c>
      <c r="F43" s="127">
        <f>SUM(F38:F42)</f>
        <v>164</v>
      </c>
      <c r="G43" s="127">
        <f>SUM(G38:G42)</f>
        <v>200</v>
      </c>
      <c r="H43" s="127">
        <f>SUM(H38:H42)</f>
        <v>258</v>
      </c>
      <c r="I43" s="127">
        <f>SUM(I38:I42)</f>
        <v>621</v>
      </c>
      <c r="J43" s="127">
        <f>SUM(J38:J42)</f>
        <v>444</v>
      </c>
      <c r="K43" s="127">
        <f>SUM(K38:K42)</f>
        <v>455</v>
      </c>
      <c r="L43" s="127">
        <f>SUM(L38:L42)</f>
        <v>458</v>
      </c>
      <c r="M43" s="127">
        <f>SUM(M38:M42)</f>
        <v>475</v>
      </c>
      <c r="N43" s="127">
        <f>SUM(N38:N42)</f>
        <v>512</v>
      </c>
      <c r="O43" s="127">
        <f>SUM(O38:O42)</f>
        <v>520</v>
      </c>
      <c r="P43" s="127">
        <f>SUM(P38:P42)</f>
        <v>637</v>
      </c>
      <c r="Q43" s="127">
        <f>SUM(Q38:Q42)</f>
        <v>549</v>
      </c>
      <c r="R43" s="127">
        <f>SUM(R38:R42)</f>
        <v>386</v>
      </c>
      <c r="S43" s="127">
        <f>SUM(S38:S42)</f>
        <v>266</v>
      </c>
      <c r="T43" s="127">
        <f>SUM(T38:T42)</f>
        <v>240</v>
      </c>
      <c r="U43" s="127">
        <f>SUM(U38:U42)</f>
        <v>128</v>
      </c>
      <c r="V43" s="127">
        <f>SUM(V38:V42)</f>
        <v>67</v>
      </c>
      <c r="W43" s="127">
        <f>SUM(W38:W42)</f>
        <v>16</v>
      </c>
      <c r="X43" s="127">
        <f>SUM(X38:X42)</f>
        <v>5</v>
      </c>
      <c r="Y43" s="127">
        <f>SUM(Y38:Y42)</f>
        <v>15</v>
      </c>
      <c r="Z43" s="127">
        <f>SUM(Z38:Z42)</f>
        <v>0</v>
      </c>
      <c r="AA43" s="122">
        <f>SUM(AA38:AA42)</f>
        <v>6510</v>
      </c>
    </row>
    <row r="44" spans="1:27" s="44" customFormat="1" ht="15.75" customHeight="1">
      <c r="A44" s="370"/>
      <c r="B44" s="371" t="s">
        <v>396</v>
      </c>
      <c r="C44" s="67">
        <v>34</v>
      </c>
      <c r="D44" s="67" t="s">
        <v>634</v>
      </c>
      <c r="E44" s="127">
        <v>2</v>
      </c>
      <c r="F44" s="127">
        <v>2</v>
      </c>
      <c r="G44" s="127">
        <v>3</v>
      </c>
      <c r="H44" s="127">
        <v>3</v>
      </c>
      <c r="I44" s="127">
        <v>16</v>
      </c>
      <c r="J44" s="127">
        <v>11</v>
      </c>
      <c r="K44" s="127">
        <v>8</v>
      </c>
      <c r="L44" s="127">
        <v>6</v>
      </c>
      <c r="M44" s="127">
        <v>5</v>
      </c>
      <c r="N44" s="127">
        <v>5</v>
      </c>
      <c r="O44" s="127">
        <v>15</v>
      </c>
      <c r="P44" s="127">
        <v>16</v>
      </c>
      <c r="Q44" s="127">
        <v>9</v>
      </c>
      <c r="R44" s="127">
        <v>6</v>
      </c>
      <c r="S44" s="127">
        <v>10</v>
      </c>
      <c r="T44" s="127">
        <v>6</v>
      </c>
      <c r="U44" s="127">
        <v>3</v>
      </c>
      <c r="V44" s="127">
        <v>1</v>
      </c>
      <c r="W44" s="127">
        <v>0</v>
      </c>
      <c r="X44" s="127">
        <v>0</v>
      </c>
      <c r="Y44" s="127">
        <v>0</v>
      </c>
      <c r="Z44" s="127">
        <v>0</v>
      </c>
      <c r="AA44" s="122">
        <f>SUM(E44:Z44)</f>
        <v>127</v>
      </c>
    </row>
    <row r="45" spans="1:27" s="44" customFormat="1" ht="15.75" customHeight="1">
      <c r="A45" s="370"/>
      <c r="B45" s="371"/>
      <c r="C45" s="67">
        <v>35</v>
      </c>
      <c r="D45" s="67" t="s">
        <v>456</v>
      </c>
      <c r="E45" s="127">
        <v>1</v>
      </c>
      <c r="F45" s="127">
        <v>1</v>
      </c>
      <c r="G45" s="127">
        <v>2</v>
      </c>
      <c r="H45" s="127">
        <v>7</v>
      </c>
      <c r="I45" s="127">
        <v>7</v>
      </c>
      <c r="J45" s="127">
        <v>16</v>
      </c>
      <c r="K45" s="127">
        <v>17</v>
      </c>
      <c r="L45" s="127">
        <v>11</v>
      </c>
      <c r="M45" s="127">
        <v>15</v>
      </c>
      <c r="N45" s="127">
        <v>18</v>
      </c>
      <c r="O45" s="127">
        <v>20</v>
      </c>
      <c r="P45" s="127">
        <v>25</v>
      </c>
      <c r="Q45" s="127">
        <v>23</v>
      </c>
      <c r="R45" s="127">
        <v>11</v>
      </c>
      <c r="S45" s="127">
        <v>13</v>
      </c>
      <c r="T45" s="127">
        <v>17</v>
      </c>
      <c r="U45" s="127">
        <v>4</v>
      </c>
      <c r="V45" s="127">
        <v>1</v>
      </c>
      <c r="W45" s="127">
        <v>0</v>
      </c>
      <c r="X45" s="127">
        <v>1</v>
      </c>
      <c r="Y45" s="127">
        <v>0</v>
      </c>
      <c r="Z45" s="127">
        <v>0</v>
      </c>
      <c r="AA45" s="122">
        <f>SUM(E45:Z45)</f>
        <v>210</v>
      </c>
    </row>
    <row r="46" spans="1:27" s="44" customFormat="1" ht="15.75" customHeight="1">
      <c r="A46" s="370"/>
      <c r="B46" s="371"/>
      <c r="C46" s="67">
        <v>36</v>
      </c>
      <c r="D46" s="67" t="s">
        <v>481</v>
      </c>
      <c r="E46" s="127">
        <v>12</v>
      </c>
      <c r="F46" s="127">
        <v>13</v>
      </c>
      <c r="G46" s="127">
        <v>22</v>
      </c>
      <c r="H46" s="127">
        <v>34</v>
      </c>
      <c r="I46" s="127">
        <v>70</v>
      </c>
      <c r="J46" s="127">
        <v>45</v>
      </c>
      <c r="K46" s="127">
        <v>30</v>
      </c>
      <c r="L46" s="127">
        <v>34</v>
      </c>
      <c r="M46" s="127">
        <v>39</v>
      </c>
      <c r="N46" s="127">
        <v>44</v>
      </c>
      <c r="O46" s="127">
        <v>45</v>
      </c>
      <c r="P46" s="127">
        <v>55</v>
      </c>
      <c r="Q46" s="127">
        <v>27</v>
      </c>
      <c r="R46" s="127">
        <v>22</v>
      </c>
      <c r="S46" s="127">
        <v>6</v>
      </c>
      <c r="T46" s="127">
        <v>5</v>
      </c>
      <c r="U46" s="127">
        <v>5</v>
      </c>
      <c r="V46" s="127">
        <v>5</v>
      </c>
      <c r="W46" s="127">
        <v>0</v>
      </c>
      <c r="X46" s="127">
        <v>0</v>
      </c>
      <c r="Y46" s="127">
        <v>1</v>
      </c>
      <c r="Z46" s="127">
        <v>0</v>
      </c>
      <c r="AA46" s="122">
        <f>SUM(E46:Z46)</f>
        <v>514</v>
      </c>
    </row>
    <row r="47" spans="1:27" s="44" customFormat="1" ht="15.75" customHeight="1">
      <c r="A47" s="370"/>
      <c r="B47" s="371"/>
      <c r="C47" s="67">
        <v>37</v>
      </c>
      <c r="D47" s="67" t="s">
        <v>463</v>
      </c>
      <c r="E47" s="127">
        <v>11</v>
      </c>
      <c r="F47" s="127">
        <v>19</v>
      </c>
      <c r="G47" s="127">
        <v>23</v>
      </c>
      <c r="H47" s="127">
        <v>41</v>
      </c>
      <c r="I47" s="127">
        <v>97</v>
      </c>
      <c r="J47" s="127">
        <v>82</v>
      </c>
      <c r="K47" s="127">
        <v>103</v>
      </c>
      <c r="L47" s="127">
        <v>103</v>
      </c>
      <c r="M47" s="127">
        <v>68</v>
      </c>
      <c r="N47" s="127">
        <v>82</v>
      </c>
      <c r="O47" s="127">
        <v>117</v>
      </c>
      <c r="P47" s="127">
        <v>135</v>
      </c>
      <c r="Q47" s="127">
        <v>94</v>
      </c>
      <c r="R47" s="127">
        <v>78</v>
      </c>
      <c r="S47" s="127">
        <v>36</v>
      </c>
      <c r="T47" s="127">
        <v>35</v>
      </c>
      <c r="U47" s="127">
        <v>13</v>
      </c>
      <c r="V47" s="127">
        <v>13</v>
      </c>
      <c r="W47" s="127">
        <v>5</v>
      </c>
      <c r="X47" s="127">
        <v>2</v>
      </c>
      <c r="Y47" s="127">
        <v>0</v>
      </c>
      <c r="Z47" s="127">
        <v>0</v>
      </c>
      <c r="AA47" s="122">
        <f>SUM(E47:Z47)</f>
        <v>1157</v>
      </c>
    </row>
    <row r="48" spans="1:27" s="44" customFormat="1" ht="15.75" customHeight="1">
      <c r="A48" s="370"/>
      <c r="B48" s="371"/>
      <c r="C48" s="67">
        <v>38</v>
      </c>
      <c r="D48" s="67" t="s">
        <v>531</v>
      </c>
      <c r="E48" s="127">
        <v>1</v>
      </c>
      <c r="F48" s="127">
        <v>0</v>
      </c>
      <c r="G48" s="127">
        <v>1</v>
      </c>
      <c r="H48" s="127">
        <v>10</v>
      </c>
      <c r="I48" s="127">
        <v>22</v>
      </c>
      <c r="J48" s="127">
        <v>12</v>
      </c>
      <c r="K48" s="127">
        <v>12</v>
      </c>
      <c r="L48" s="127">
        <v>16</v>
      </c>
      <c r="M48" s="127">
        <v>17</v>
      </c>
      <c r="N48" s="127">
        <v>9</v>
      </c>
      <c r="O48" s="127">
        <v>12</v>
      </c>
      <c r="P48" s="127">
        <v>11</v>
      </c>
      <c r="Q48" s="127">
        <v>11</v>
      </c>
      <c r="R48" s="127">
        <v>10</v>
      </c>
      <c r="S48" s="127">
        <v>4</v>
      </c>
      <c r="T48" s="127">
        <v>4</v>
      </c>
      <c r="U48" s="127">
        <v>4</v>
      </c>
      <c r="V48" s="127">
        <v>4</v>
      </c>
      <c r="W48" s="127">
        <v>0</v>
      </c>
      <c r="X48" s="127">
        <v>0</v>
      </c>
      <c r="Y48" s="127">
        <v>0</v>
      </c>
      <c r="Z48" s="127">
        <v>0</v>
      </c>
      <c r="AA48" s="122">
        <f>SUM(E48:Z48)</f>
        <v>160</v>
      </c>
    </row>
    <row r="49" spans="1:27" s="44" customFormat="1" ht="15.75" customHeight="1">
      <c r="A49" s="370"/>
      <c r="B49" s="371"/>
      <c r="C49" s="366" t="s">
        <v>692</v>
      </c>
      <c r="D49" s="367"/>
      <c r="E49" s="127">
        <f>SUM(E44:E48)</f>
        <v>27</v>
      </c>
      <c r="F49" s="127">
        <f>SUM(F44:F48)</f>
        <v>35</v>
      </c>
      <c r="G49" s="127">
        <f>SUM(G44:G48)</f>
        <v>51</v>
      </c>
      <c r="H49" s="127">
        <f>SUM(H44:H48)</f>
        <v>95</v>
      </c>
      <c r="I49" s="127">
        <f>SUM(I44:I48)</f>
        <v>212</v>
      </c>
      <c r="J49" s="127">
        <f>SUM(J44:J48)</f>
        <v>166</v>
      </c>
      <c r="K49" s="127">
        <f>SUM(K44:K48)</f>
        <v>170</v>
      </c>
      <c r="L49" s="127">
        <f>SUM(L44:L48)</f>
        <v>170</v>
      </c>
      <c r="M49" s="127">
        <f>SUM(M44:M48)</f>
        <v>144</v>
      </c>
      <c r="N49" s="127">
        <f>SUM(N44:N48)</f>
        <v>158</v>
      </c>
      <c r="O49" s="127">
        <f>SUM(O44:O48)</f>
        <v>209</v>
      </c>
      <c r="P49" s="127">
        <f>SUM(P44:P48)</f>
        <v>242</v>
      </c>
      <c r="Q49" s="127">
        <f>SUM(Q44:Q48)</f>
        <v>164</v>
      </c>
      <c r="R49" s="127">
        <f>SUM(R44:R48)</f>
        <v>127</v>
      </c>
      <c r="S49" s="127">
        <f>SUM(S44:S48)</f>
        <v>69</v>
      </c>
      <c r="T49" s="127">
        <f>SUM(T44:T48)</f>
        <v>67</v>
      </c>
      <c r="U49" s="127">
        <f>SUM(U44:U48)</f>
        <v>29</v>
      </c>
      <c r="V49" s="127">
        <f>SUM(V44:V48)</f>
        <v>24</v>
      </c>
      <c r="W49" s="127">
        <f>SUM(W44:W48)</f>
        <v>5</v>
      </c>
      <c r="X49" s="127">
        <f>SUM(X44:X48)</f>
        <v>3</v>
      </c>
      <c r="Y49" s="127">
        <f>SUM(Y44:Y48)</f>
        <v>1</v>
      </c>
      <c r="Z49" s="127">
        <f>SUM(Z44:Z48)</f>
        <v>0</v>
      </c>
      <c r="AA49" s="122">
        <f>SUM(AA44:AA48)</f>
        <v>2168</v>
      </c>
    </row>
    <row r="50" spans="1:27" s="44" customFormat="1" ht="15" customHeight="1">
      <c r="A50" s="370"/>
      <c r="B50" s="368" t="s">
        <v>486</v>
      </c>
      <c r="C50" s="368"/>
      <c r="D50" s="369"/>
      <c r="E50" s="127">
        <f>E49+E43+E37+E31</f>
        <v>306</v>
      </c>
      <c r="F50" s="127">
        <f>F49+F43+F37+F31</f>
        <v>512</v>
      </c>
      <c r="G50" s="127">
        <f>G49+G43+G37+G31</f>
        <v>725</v>
      </c>
      <c r="H50" s="127">
        <f>H49+H43+H37+H31</f>
        <v>1273</v>
      </c>
      <c r="I50" s="127">
        <f>I49+I43+I37+I31</f>
        <v>2924</v>
      </c>
      <c r="J50" s="127">
        <f>J49+J43+J37+J31</f>
        <v>1990</v>
      </c>
      <c r="K50" s="127">
        <f>K49+K43+K37+K31</f>
        <v>1945</v>
      </c>
      <c r="L50" s="127">
        <f>L49+L43+L37+L31</f>
        <v>1584</v>
      </c>
      <c r="M50" s="127">
        <f>M49+M43+M37+M31</f>
        <v>1406</v>
      </c>
      <c r="N50" s="127">
        <f>N49+N43+N37+N31</f>
        <v>1795</v>
      </c>
      <c r="O50" s="127">
        <f>O49+O43+O37+O31</f>
        <v>2138</v>
      </c>
      <c r="P50" s="127">
        <f>P49+P43+P37+P31</f>
        <v>2509</v>
      </c>
      <c r="Q50" s="127">
        <f>Q49+Q43+Q37+Q31</f>
        <v>1770</v>
      </c>
      <c r="R50" s="127">
        <f>R49+R43+R37+R31</f>
        <v>1070</v>
      </c>
      <c r="S50" s="127">
        <f>S49+S43+S37+S31</f>
        <v>614</v>
      </c>
      <c r="T50" s="127">
        <f>T49+T43+T37+T31</f>
        <v>464</v>
      </c>
      <c r="U50" s="127">
        <f>U49+U43+U37+U31</f>
        <v>238</v>
      </c>
      <c r="V50" s="127">
        <f>V49+V43+V37+V31</f>
        <v>143</v>
      </c>
      <c r="W50" s="127">
        <f>W49+W43+W37+W31</f>
        <v>32</v>
      </c>
      <c r="X50" s="127">
        <f>X49+X43+X37+X31</f>
        <v>15</v>
      </c>
      <c r="Y50" s="127">
        <f>Y49+Y43+Y37+Y31</f>
        <v>46</v>
      </c>
      <c r="Z50" s="127">
        <f>Z49+Z43+Z37+Z31</f>
        <v>0</v>
      </c>
      <c r="AA50" s="122">
        <f>AA49+AA43+AA37+AA31</f>
        <v>23499</v>
      </c>
    </row>
    <row r="51" spans="1:27" s="44" customFormat="1" ht="15.75" customHeight="1">
      <c r="A51" s="370" t="s">
        <v>755</v>
      </c>
      <c r="B51" s="371" t="s">
        <v>381</v>
      </c>
      <c r="C51" s="67">
        <v>39</v>
      </c>
      <c r="D51" s="67" t="s">
        <v>323</v>
      </c>
      <c r="E51" s="127">
        <v>10</v>
      </c>
      <c r="F51" s="127">
        <v>18</v>
      </c>
      <c r="G51" s="127">
        <v>25</v>
      </c>
      <c r="H51" s="127">
        <v>47</v>
      </c>
      <c r="I51" s="127">
        <v>83</v>
      </c>
      <c r="J51" s="127">
        <v>65</v>
      </c>
      <c r="K51" s="127">
        <v>68</v>
      </c>
      <c r="L51" s="127">
        <v>61</v>
      </c>
      <c r="M51" s="127">
        <v>53</v>
      </c>
      <c r="N51" s="127">
        <v>79</v>
      </c>
      <c r="O51" s="127">
        <v>61</v>
      </c>
      <c r="P51" s="127">
        <v>79</v>
      </c>
      <c r="Q51" s="127">
        <v>56</v>
      </c>
      <c r="R51" s="127">
        <v>50</v>
      </c>
      <c r="S51" s="127">
        <v>31</v>
      </c>
      <c r="T51" s="127">
        <v>19</v>
      </c>
      <c r="U51" s="127">
        <v>12</v>
      </c>
      <c r="V51" s="127">
        <v>6</v>
      </c>
      <c r="W51" s="127">
        <v>3</v>
      </c>
      <c r="X51" s="127">
        <v>0</v>
      </c>
      <c r="Y51" s="127">
        <v>14</v>
      </c>
      <c r="Z51" s="127">
        <v>0</v>
      </c>
      <c r="AA51" s="122">
        <f>SUM(E51:Z51)</f>
        <v>840</v>
      </c>
    </row>
    <row r="52" spans="1:27" s="44" customFormat="1" ht="15.75" customHeight="1">
      <c r="A52" s="370"/>
      <c r="B52" s="371"/>
      <c r="C52" s="67">
        <v>40</v>
      </c>
      <c r="D52" s="67" t="s">
        <v>372</v>
      </c>
      <c r="E52" s="127">
        <v>23</v>
      </c>
      <c r="F52" s="127">
        <v>42</v>
      </c>
      <c r="G52" s="127">
        <v>47</v>
      </c>
      <c r="H52" s="127">
        <v>86</v>
      </c>
      <c r="I52" s="127">
        <v>68</v>
      </c>
      <c r="J52" s="127">
        <v>75</v>
      </c>
      <c r="K52" s="127">
        <v>80</v>
      </c>
      <c r="L52" s="127">
        <v>69</v>
      </c>
      <c r="M52" s="127">
        <v>82</v>
      </c>
      <c r="N52" s="127">
        <v>106</v>
      </c>
      <c r="O52" s="127">
        <v>92</v>
      </c>
      <c r="P52" s="127">
        <v>92</v>
      </c>
      <c r="Q52" s="127">
        <v>81</v>
      </c>
      <c r="R52" s="127">
        <v>87</v>
      </c>
      <c r="S52" s="127">
        <v>58</v>
      </c>
      <c r="T52" s="127">
        <v>33</v>
      </c>
      <c r="U52" s="127">
        <v>22</v>
      </c>
      <c r="V52" s="127">
        <v>28</v>
      </c>
      <c r="W52" s="127">
        <v>10</v>
      </c>
      <c r="X52" s="127">
        <v>5</v>
      </c>
      <c r="Y52" s="127">
        <v>0</v>
      </c>
      <c r="Z52" s="127">
        <v>0</v>
      </c>
      <c r="AA52" s="122">
        <f>SUM(E52:Z52)</f>
        <v>1186</v>
      </c>
    </row>
    <row r="53" spans="1:27" s="44" customFormat="1" ht="15.75" customHeight="1">
      <c r="A53" s="370"/>
      <c r="B53" s="371"/>
      <c r="C53" s="67">
        <v>41</v>
      </c>
      <c r="D53" s="67" t="s">
        <v>376</v>
      </c>
      <c r="E53" s="127">
        <v>28</v>
      </c>
      <c r="F53" s="127">
        <v>45</v>
      </c>
      <c r="G53" s="127">
        <v>78</v>
      </c>
      <c r="H53" s="127">
        <v>149</v>
      </c>
      <c r="I53" s="127">
        <v>338</v>
      </c>
      <c r="J53" s="127">
        <v>179</v>
      </c>
      <c r="K53" s="127">
        <v>154</v>
      </c>
      <c r="L53" s="127">
        <v>138</v>
      </c>
      <c r="M53" s="127">
        <v>122</v>
      </c>
      <c r="N53" s="127">
        <v>167</v>
      </c>
      <c r="O53" s="127">
        <v>180</v>
      </c>
      <c r="P53" s="127">
        <v>172</v>
      </c>
      <c r="Q53" s="127">
        <v>131</v>
      </c>
      <c r="R53" s="127">
        <v>69</v>
      </c>
      <c r="S53" s="127">
        <v>51</v>
      </c>
      <c r="T53" s="127">
        <v>28</v>
      </c>
      <c r="U53" s="127">
        <v>20</v>
      </c>
      <c r="V53" s="127">
        <v>5</v>
      </c>
      <c r="W53" s="127">
        <v>7</v>
      </c>
      <c r="X53" s="127">
        <v>0</v>
      </c>
      <c r="Y53" s="127">
        <v>7</v>
      </c>
      <c r="Z53" s="127">
        <v>0</v>
      </c>
      <c r="AA53" s="122">
        <f>SUM(E53:Z53)</f>
        <v>2068</v>
      </c>
    </row>
    <row r="54" spans="1:27" s="44" customFormat="1" ht="15.75" customHeight="1">
      <c r="A54" s="370"/>
      <c r="B54" s="371"/>
      <c r="C54" s="67">
        <v>42</v>
      </c>
      <c r="D54" s="67" t="s">
        <v>423</v>
      </c>
      <c r="E54" s="127">
        <v>13</v>
      </c>
      <c r="F54" s="127">
        <v>13</v>
      </c>
      <c r="G54" s="127">
        <v>27</v>
      </c>
      <c r="H54" s="127">
        <v>40</v>
      </c>
      <c r="I54" s="127">
        <v>133</v>
      </c>
      <c r="J54" s="127">
        <v>83</v>
      </c>
      <c r="K54" s="127">
        <v>71</v>
      </c>
      <c r="L54" s="127">
        <v>118</v>
      </c>
      <c r="M54" s="127">
        <v>90</v>
      </c>
      <c r="N54" s="127">
        <v>86</v>
      </c>
      <c r="O54" s="127">
        <v>86</v>
      </c>
      <c r="P54" s="127">
        <v>86</v>
      </c>
      <c r="Q54" s="127">
        <v>79</v>
      </c>
      <c r="R54" s="127">
        <v>76</v>
      </c>
      <c r="S54" s="127">
        <v>54</v>
      </c>
      <c r="T54" s="127">
        <v>41</v>
      </c>
      <c r="U54" s="127">
        <v>19</v>
      </c>
      <c r="V54" s="127">
        <v>10</v>
      </c>
      <c r="W54" s="127">
        <v>6</v>
      </c>
      <c r="X54" s="127">
        <v>3</v>
      </c>
      <c r="Y54" s="127">
        <v>10</v>
      </c>
      <c r="Z54" s="127">
        <v>0</v>
      </c>
      <c r="AA54" s="122">
        <f>SUM(E54:Z54)</f>
        <v>1144</v>
      </c>
    </row>
    <row r="55" spans="1:27" s="44" customFormat="1" ht="15.75" customHeight="1">
      <c r="A55" s="370"/>
      <c r="B55" s="371"/>
      <c r="C55" s="67">
        <v>43</v>
      </c>
      <c r="D55" s="67" t="s">
        <v>374</v>
      </c>
      <c r="E55" s="127">
        <v>15</v>
      </c>
      <c r="F55" s="127">
        <v>26</v>
      </c>
      <c r="G55" s="127">
        <v>23</v>
      </c>
      <c r="H55" s="127">
        <v>37</v>
      </c>
      <c r="I55" s="127">
        <v>69</v>
      </c>
      <c r="J55" s="127">
        <v>64</v>
      </c>
      <c r="K55" s="127">
        <v>89</v>
      </c>
      <c r="L55" s="127">
        <v>103</v>
      </c>
      <c r="M55" s="127">
        <v>87</v>
      </c>
      <c r="N55" s="127">
        <v>89</v>
      </c>
      <c r="O55" s="127">
        <v>114</v>
      </c>
      <c r="P55" s="127">
        <v>83</v>
      </c>
      <c r="Q55" s="127">
        <v>84</v>
      </c>
      <c r="R55" s="127">
        <v>64</v>
      </c>
      <c r="S55" s="127">
        <v>57</v>
      </c>
      <c r="T55" s="127">
        <v>35</v>
      </c>
      <c r="U55" s="127">
        <v>17</v>
      </c>
      <c r="V55" s="127">
        <v>8</v>
      </c>
      <c r="W55" s="127">
        <v>8</v>
      </c>
      <c r="X55" s="127">
        <v>3</v>
      </c>
      <c r="Y55" s="127">
        <v>7</v>
      </c>
      <c r="Z55" s="127">
        <v>0</v>
      </c>
      <c r="AA55" s="122">
        <f>SUM(E55:Z55)</f>
        <v>1082</v>
      </c>
    </row>
    <row r="56" spans="1:27" s="44" customFormat="1" ht="15.75" customHeight="1">
      <c r="A56" s="370"/>
      <c r="B56" s="371"/>
      <c r="C56" s="366" t="s">
        <v>692</v>
      </c>
      <c r="D56" s="375"/>
      <c r="E56" s="127">
        <f>SUM(E51:E55)</f>
        <v>89</v>
      </c>
      <c r="F56" s="127">
        <f>SUM(F51:F55)</f>
        <v>144</v>
      </c>
      <c r="G56" s="127">
        <f>SUM(G51:G55)</f>
        <v>200</v>
      </c>
      <c r="H56" s="127">
        <f>SUM(H51:H55)</f>
        <v>359</v>
      </c>
      <c r="I56" s="127">
        <f>SUM(I51:I55)</f>
        <v>691</v>
      </c>
      <c r="J56" s="127">
        <f>SUM(J51:J55)</f>
        <v>466</v>
      </c>
      <c r="K56" s="127">
        <f>SUM(K51:K55)</f>
        <v>462</v>
      </c>
      <c r="L56" s="127">
        <f>SUM(L51:L55)</f>
        <v>489</v>
      </c>
      <c r="M56" s="127">
        <f>SUM(M51:M55)</f>
        <v>434</v>
      </c>
      <c r="N56" s="127">
        <f>SUM(N51:N55)</f>
        <v>527</v>
      </c>
      <c r="O56" s="127">
        <f>SUM(O51:O55)</f>
        <v>533</v>
      </c>
      <c r="P56" s="127">
        <f>SUM(P51:P55)</f>
        <v>512</v>
      </c>
      <c r="Q56" s="127">
        <f>SUM(Q51:Q55)</f>
        <v>431</v>
      </c>
      <c r="R56" s="127">
        <f>SUM(R51:R55)</f>
        <v>346</v>
      </c>
      <c r="S56" s="127">
        <f>SUM(S51:S55)</f>
        <v>251</v>
      </c>
      <c r="T56" s="127">
        <f>SUM(T51:T55)</f>
        <v>156</v>
      </c>
      <c r="U56" s="127">
        <f>SUM(U51:U55)</f>
        <v>90</v>
      </c>
      <c r="V56" s="127">
        <f>SUM(V51:V55)</f>
        <v>57</v>
      </c>
      <c r="W56" s="127">
        <f>SUM(W51:W55)</f>
        <v>34</v>
      </c>
      <c r="X56" s="127">
        <f>SUM(X51:X55)</f>
        <v>11</v>
      </c>
      <c r="Y56" s="127">
        <f>SUM(Y51:Y55)</f>
        <v>38</v>
      </c>
      <c r="Z56" s="127">
        <f>SUM(Z51:Z55)</f>
        <v>0</v>
      </c>
      <c r="AA56" s="122">
        <f>SUM(AA51:AA55)</f>
        <v>6320</v>
      </c>
    </row>
    <row r="57" spans="1:27" s="44" customFormat="1" ht="15.75" customHeight="1">
      <c r="A57" s="370"/>
      <c r="B57" s="371" t="s">
        <v>358</v>
      </c>
      <c r="C57" s="67">
        <v>44</v>
      </c>
      <c r="D57" s="43" t="s">
        <v>347</v>
      </c>
      <c r="E57" s="127">
        <v>10</v>
      </c>
      <c r="F57" s="127">
        <v>11</v>
      </c>
      <c r="G57" s="127">
        <v>24</v>
      </c>
      <c r="H57" s="127">
        <v>39</v>
      </c>
      <c r="I57" s="127">
        <v>81</v>
      </c>
      <c r="J57" s="127">
        <v>56</v>
      </c>
      <c r="K57" s="127">
        <v>65</v>
      </c>
      <c r="L57" s="127">
        <v>46</v>
      </c>
      <c r="M57" s="127">
        <v>41</v>
      </c>
      <c r="N57" s="127">
        <v>46</v>
      </c>
      <c r="O57" s="127">
        <v>34</v>
      </c>
      <c r="P57" s="127">
        <v>46</v>
      </c>
      <c r="Q57" s="127">
        <v>41</v>
      </c>
      <c r="R57" s="127">
        <v>16</v>
      </c>
      <c r="S57" s="127">
        <v>20</v>
      </c>
      <c r="T57" s="127">
        <v>8</v>
      </c>
      <c r="U57" s="127">
        <v>2</v>
      </c>
      <c r="V57" s="127">
        <v>3</v>
      </c>
      <c r="W57" s="127">
        <v>1</v>
      </c>
      <c r="X57" s="127">
        <v>0</v>
      </c>
      <c r="Y57" s="127">
        <v>4</v>
      </c>
      <c r="Z57" s="127">
        <v>0</v>
      </c>
      <c r="AA57" s="122">
        <f>SUM(E57:Z57)</f>
        <v>594</v>
      </c>
    </row>
    <row r="58" spans="1:27" s="44" customFormat="1" ht="15.75" customHeight="1">
      <c r="A58" s="370"/>
      <c r="B58" s="371"/>
      <c r="C58" s="67">
        <v>45</v>
      </c>
      <c r="D58" s="67" t="s">
        <v>642</v>
      </c>
      <c r="E58" s="127">
        <v>19</v>
      </c>
      <c r="F58" s="127">
        <v>30</v>
      </c>
      <c r="G58" s="127">
        <v>47</v>
      </c>
      <c r="H58" s="127">
        <v>25</v>
      </c>
      <c r="I58" s="127">
        <v>89</v>
      </c>
      <c r="J58" s="127">
        <v>36</v>
      </c>
      <c r="K58" s="127">
        <v>50</v>
      </c>
      <c r="L58" s="127">
        <v>45</v>
      </c>
      <c r="M58" s="127">
        <v>46</v>
      </c>
      <c r="N58" s="127">
        <v>32</v>
      </c>
      <c r="O58" s="127">
        <v>30</v>
      </c>
      <c r="P58" s="127">
        <v>34</v>
      </c>
      <c r="Q58" s="127">
        <v>31</v>
      </c>
      <c r="R58" s="127">
        <v>18</v>
      </c>
      <c r="S58" s="127">
        <v>10</v>
      </c>
      <c r="T58" s="127">
        <v>7</v>
      </c>
      <c r="U58" s="127">
        <v>4</v>
      </c>
      <c r="V58" s="127">
        <v>0</v>
      </c>
      <c r="W58" s="127">
        <v>0</v>
      </c>
      <c r="X58" s="127">
        <v>0</v>
      </c>
      <c r="Y58" s="127">
        <v>2</v>
      </c>
      <c r="Z58" s="127">
        <v>0</v>
      </c>
      <c r="AA58" s="122">
        <f>SUM(E58:Z58)</f>
        <v>555</v>
      </c>
    </row>
    <row r="59" spans="1:27" s="44" customFormat="1" ht="15.75" customHeight="1">
      <c r="A59" s="370"/>
      <c r="B59" s="371"/>
      <c r="C59" s="67">
        <v>46</v>
      </c>
      <c r="D59" s="67" t="s">
        <v>449</v>
      </c>
      <c r="E59" s="127">
        <v>17</v>
      </c>
      <c r="F59" s="127">
        <v>34</v>
      </c>
      <c r="G59" s="127">
        <v>22</v>
      </c>
      <c r="H59" s="127">
        <v>34</v>
      </c>
      <c r="I59" s="127">
        <v>59</v>
      </c>
      <c r="J59" s="127">
        <v>47</v>
      </c>
      <c r="K59" s="127">
        <v>38</v>
      </c>
      <c r="L59" s="127">
        <v>46</v>
      </c>
      <c r="M59" s="127">
        <v>77</v>
      </c>
      <c r="N59" s="127">
        <v>87</v>
      </c>
      <c r="O59" s="127">
        <v>74</v>
      </c>
      <c r="P59" s="127">
        <v>70</v>
      </c>
      <c r="Q59" s="127">
        <v>53</v>
      </c>
      <c r="R59" s="127">
        <v>51</v>
      </c>
      <c r="S59" s="127">
        <v>24</v>
      </c>
      <c r="T59" s="127">
        <v>18</v>
      </c>
      <c r="U59" s="127">
        <v>9</v>
      </c>
      <c r="V59" s="127">
        <v>4</v>
      </c>
      <c r="W59" s="127">
        <v>1</v>
      </c>
      <c r="X59" s="127">
        <v>1</v>
      </c>
      <c r="Y59" s="127">
        <v>7</v>
      </c>
      <c r="Z59" s="127">
        <v>0</v>
      </c>
      <c r="AA59" s="122">
        <f>SUM(E59:Z59)</f>
        <v>773</v>
      </c>
    </row>
    <row r="60" spans="1:27" s="44" customFormat="1" ht="15.75" customHeight="1">
      <c r="A60" s="370"/>
      <c r="B60" s="371"/>
      <c r="C60" s="67">
        <v>47</v>
      </c>
      <c r="D60" s="67" t="s">
        <v>370</v>
      </c>
      <c r="E60" s="127">
        <v>21</v>
      </c>
      <c r="F60" s="127">
        <v>23</v>
      </c>
      <c r="G60" s="127">
        <v>31</v>
      </c>
      <c r="H60" s="127">
        <v>28</v>
      </c>
      <c r="I60" s="127">
        <v>106</v>
      </c>
      <c r="J60" s="127">
        <v>111</v>
      </c>
      <c r="K60" s="127">
        <v>117</v>
      </c>
      <c r="L60" s="127">
        <v>102</v>
      </c>
      <c r="M60" s="127">
        <v>99</v>
      </c>
      <c r="N60" s="127">
        <v>85</v>
      </c>
      <c r="O60" s="127">
        <v>96</v>
      </c>
      <c r="P60" s="127">
        <v>94</v>
      </c>
      <c r="Q60" s="127">
        <v>86</v>
      </c>
      <c r="R60" s="127">
        <v>67</v>
      </c>
      <c r="S60" s="127">
        <v>50</v>
      </c>
      <c r="T60" s="127">
        <v>36</v>
      </c>
      <c r="U60" s="127">
        <v>16</v>
      </c>
      <c r="V60" s="127">
        <v>12</v>
      </c>
      <c r="W60" s="127">
        <v>3</v>
      </c>
      <c r="X60" s="127">
        <v>0</v>
      </c>
      <c r="Y60" s="127">
        <v>3</v>
      </c>
      <c r="Z60" s="127">
        <v>0</v>
      </c>
      <c r="AA60" s="122">
        <f>SUM(E60:Z60)</f>
        <v>1186</v>
      </c>
    </row>
    <row r="61" spans="1:27" s="44" customFormat="1" ht="15.75" customHeight="1">
      <c r="A61" s="370"/>
      <c r="B61" s="371"/>
      <c r="C61" s="67">
        <v>48</v>
      </c>
      <c r="D61" s="67" t="s">
        <v>390</v>
      </c>
      <c r="E61" s="127">
        <v>5</v>
      </c>
      <c r="F61" s="127">
        <v>16</v>
      </c>
      <c r="G61" s="127">
        <v>23</v>
      </c>
      <c r="H61" s="127">
        <v>14</v>
      </c>
      <c r="I61" s="127">
        <v>28</v>
      </c>
      <c r="J61" s="127">
        <v>20</v>
      </c>
      <c r="K61" s="127">
        <v>16</v>
      </c>
      <c r="L61" s="127">
        <v>19</v>
      </c>
      <c r="M61" s="127">
        <v>21</v>
      </c>
      <c r="N61" s="127">
        <v>15</v>
      </c>
      <c r="O61" s="127">
        <v>24</v>
      </c>
      <c r="P61" s="127">
        <v>17</v>
      </c>
      <c r="Q61" s="127">
        <v>17</v>
      </c>
      <c r="R61" s="127">
        <v>26</v>
      </c>
      <c r="S61" s="127">
        <v>7</v>
      </c>
      <c r="T61" s="127">
        <v>10</v>
      </c>
      <c r="U61" s="127">
        <v>4</v>
      </c>
      <c r="V61" s="127">
        <v>4</v>
      </c>
      <c r="W61" s="127">
        <v>3</v>
      </c>
      <c r="X61" s="127">
        <v>0</v>
      </c>
      <c r="Y61" s="127">
        <v>1</v>
      </c>
      <c r="Z61" s="127">
        <v>0</v>
      </c>
      <c r="AA61" s="122">
        <f>SUM(E61:Z61)</f>
        <v>290</v>
      </c>
    </row>
    <row r="62" spans="1:27" s="44" customFormat="1" ht="15.75" customHeight="1">
      <c r="A62" s="370"/>
      <c r="B62" s="371"/>
      <c r="C62" s="67">
        <v>49</v>
      </c>
      <c r="D62" s="67" t="s">
        <v>397</v>
      </c>
      <c r="E62" s="127">
        <v>16</v>
      </c>
      <c r="F62" s="127">
        <v>17</v>
      </c>
      <c r="G62" s="127">
        <v>40</v>
      </c>
      <c r="H62" s="127">
        <v>88</v>
      </c>
      <c r="I62" s="127">
        <v>191</v>
      </c>
      <c r="J62" s="127">
        <v>150</v>
      </c>
      <c r="K62" s="127">
        <v>173</v>
      </c>
      <c r="L62" s="127">
        <v>166</v>
      </c>
      <c r="M62" s="127">
        <v>179</v>
      </c>
      <c r="N62" s="127">
        <v>176</v>
      </c>
      <c r="O62" s="127">
        <v>145</v>
      </c>
      <c r="P62" s="127">
        <v>166</v>
      </c>
      <c r="Q62" s="127">
        <v>129</v>
      </c>
      <c r="R62" s="127">
        <v>81</v>
      </c>
      <c r="S62" s="127">
        <v>34</v>
      </c>
      <c r="T62" s="127">
        <v>19</v>
      </c>
      <c r="U62" s="127">
        <v>9</v>
      </c>
      <c r="V62" s="127">
        <v>3</v>
      </c>
      <c r="W62" s="127">
        <v>3</v>
      </c>
      <c r="X62" s="127">
        <v>3</v>
      </c>
      <c r="Y62" s="127">
        <v>0</v>
      </c>
      <c r="Z62" s="127">
        <v>0</v>
      </c>
      <c r="AA62" s="122">
        <f>SUM(E62:Z62)</f>
        <v>1788</v>
      </c>
    </row>
    <row r="63" spans="1:27" s="44" customFormat="1" ht="15.75" customHeight="1">
      <c r="A63" s="370"/>
      <c r="B63" s="371"/>
      <c r="C63" s="366" t="s">
        <v>692</v>
      </c>
      <c r="D63" s="367"/>
      <c r="E63" s="127">
        <f>SUM(E57:E62)</f>
        <v>88</v>
      </c>
      <c r="F63" s="127">
        <f>SUM(F57:F62)</f>
        <v>131</v>
      </c>
      <c r="G63" s="127">
        <f>SUM(G57:G62)</f>
        <v>187</v>
      </c>
      <c r="H63" s="127">
        <f>SUM(H57:H62)</f>
        <v>228</v>
      </c>
      <c r="I63" s="127">
        <f>SUM(I57:I62)</f>
        <v>554</v>
      </c>
      <c r="J63" s="127">
        <f>SUM(J57:J62)</f>
        <v>420</v>
      </c>
      <c r="K63" s="127">
        <f>SUM(K57:K62)</f>
        <v>459</v>
      </c>
      <c r="L63" s="127">
        <f>SUM(L57:L62)</f>
        <v>424</v>
      </c>
      <c r="M63" s="127">
        <f>SUM(M57:M62)</f>
        <v>463</v>
      </c>
      <c r="N63" s="127">
        <f>SUM(N57:N62)</f>
        <v>441</v>
      </c>
      <c r="O63" s="127">
        <f>SUM(O57:O62)</f>
        <v>403</v>
      </c>
      <c r="P63" s="127">
        <f>SUM(P57:P62)</f>
        <v>427</v>
      </c>
      <c r="Q63" s="127">
        <f>SUM(Q57:Q62)</f>
        <v>357</v>
      </c>
      <c r="R63" s="127">
        <f>SUM(R57:R62)</f>
        <v>259</v>
      </c>
      <c r="S63" s="127">
        <f>SUM(S57:S62)</f>
        <v>145</v>
      </c>
      <c r="T63" s="127">
        <f>SUM(T57:T62)</f>
        <v>98</v>
      </c>
      <c r="U63" s="127">
        <f>SUM(U57:U62)</f>
        <v>44</v>
      </c>
      <c r="V63" s="127">
        <f>SUM(V57:V62)</f>
        <v>26</v>
      </c>
      <c r="W63" s="127">
        <f>SUM(W57:W62)</f>
        <v>11</v>
      </c>
      <c r="X63" s="127">
        <f>SUM(X57:X62)</f>
        <v>4</v>
      </c>
      <c r="Y63" s="127">
        <f>SUM(Y57:Y62)</f>
        <v>17</v>
      </c>
      <c r="Z63" s="127">
        <f>SUM(Z57:Z62)</f>
        <v>0</v>
      </c>
      <c r="AA63" s="122">
        <f>SUM(AA57:AA62)</f>
        <v>5186</v>
      </c>
    </row>
    <row r="64" spans="1:27" s="44" customFormat="1" ht="15.75" customHeight="1">
      <c r="A64" s="370"/>
      <c r="B64" s="371" t="s">
        <v>341</v>
      </c>
      <c r="C64" s="67">
        <v>50</v>
      </c>
      <c r="D64" s="67" t="s">
        <v>467</v>
      </c>
      <c r="E64" s="127">
        <v>25</v>
      </c>
      <c r="F64" s="127">
        <v>32</v>
      </c>
      <c r="G64" s="127">
        <v>35</v>
      </c>
      <c r="H64" s="127">
        <v>48</v>
      </c>
      <c r="I64" s="127">
        <v>145</v>
      </c>
      <c r="J64" s="127">
        <v>70</v>
      </c>
      <c r="K64" s="127">
        <v>89</v>
      </c>
      <c r="L64" s="127">
        <v>106</v>
      </c>
      <c r="M64" s="127">
        <v>136</v>
      </c>
      <c r="N64" s="127">
        <v>111</v>
      </c>
      <c r="O64" s="127">
        <v>131</v>
      </c>
      <c r="P64" s="127">
        <v>134</v>
      </c>
      <c r="Q64" s="127">
        <v>112</v>
      </c>
      <c r="R64" s="127">
        <v>91</v>
      </c>
      <c r="S64" s="127">
        <v>88</v>
      </c>
      <c r="T64" s="127">
        <v>59</v>
      </c>
      <c r="U64" s="127">
        <v>26</v>
      </c>
      <c r="V64" s="127">
        <v>16</v>
      </c>
      <c r="W64" s="127">
        <v>10</v>
      </c>
      <c r="X64" s="127">
        <v>5</v>
      </c>
      <c r="Y64" s="127">
        <v>8</v>
      </c>
      <c r="Z64" s="127">
        <v>0</v>
      </c>
      <c r="AA64" s="122">
        <f>SUM(E64:Z64)</f>
        <v>1477</v>
      </c>
    </row>
    <row r="65" spans="1:27" s="44" customFormat="1" ht="15.75" customHeight="1">
      <c r="A65" s="370"/>
      <c r="B65" s="371"/>
      <c r="C65" s="67">
        <v>51</v>
      </c>
      <c r="D65" s="67" t="s">
        <v>509</v>
      </c>
      <c r="E65" s="127">
        <v>8</v>
      </c>
      <c r="F65" s="127">
        <v>8</v>
      </c>
      <c r="G65" s="127">
        <v>13</v>
      </c>
      <c r="H65" s="127">
        <v>24</v>
      </c>
      <c r="I65" s="127">
        <v>41</v>
      </c>
      <c r="J65" s="127">
        <v>43</v>
      </c>
      <c r="K65" s="127">
        <v>43</v>
      </c>
      <c r="L65" s="127">
        <v>51</v>
      </c>
      <c r="M65" s="127">
        <v>33</v>
      </c>
      <c r="N65" s="127">
        <v>57</v>
      </c>
      <c r="O65" s="127">
        <v>70</v>
      </c>
      <c r="P65" s="127">
        <v>75</v>
      </c>
      <c r="Q65" s="127">
        <v>76</v>
      </c>
      <c r="R65" s="127">
        <v>45</v>
      </c>
      <c r="S65" s="127">
        <v>33</v>
      </c>
      <c r="T65" s="127">
        <v>20</v>
      </c>
      <c r="U65" s="127">
        <v>15</v>
      </c>
      <c r="V65" s="127">
        <v>11</v>
      </c>
      <c r="W65" s="127">
        <v>5</v>
      </c>
      <c r="X65" s="127">
        <v>5</v>
      </c>
      <c r="Y65" s="127">
        <v>10</v>
      </c>
      <c r="Z65" s="127">
        <v>0</v>
      </c>
      <c r="AA65" s="122">
        <f>SUM(E65:Z65)</f>
        <v>686</v>
      </c>
    </row>
    <row r="66" spans="1:27" s="44" customFormat="1" ht="15.75" customHeight="1">
      <c r="A66" s="370"/>
      <c r="B66" s="371"/>
      <c r="C66" s="67">
        <v>52</v>
      </c>
      <c r="D66" s="67" t="s">
        <v>484</v>
      </c>
      <c r="E66" s="127">
        <v>1</v>
      </c>
      <c r="F66" s="127">
        <v>2</v>
      </c>
      <c r="G66" s="127">
        <v>5</v>
      </c>
      <c r="H66" s="127">
        <v>5</v>
      </c>
      <c r="I66" s="127">
        <v>15</v>
      </c>
      <c r="J66" s="127">
        <v>13</v>
      </c>
      <c r="K66" s="127">
        <v>11</v>
      </c>
      <c r="L66" s="127">
        <v>16</v>
      </c>
      <c r="M66" s="127">
        <v>14</v>
      </c>
      <c r="N66" s="127">
        <v>16</v>
      </c>
      <c r="O66" s="127">
        <v>15</v>
      </c>
      <c r="P66" s="127">
        <v>24</v>
      </c>
      <c r="Q66" s="127">
        <v>15</v>
      </c>
      <c r="R66" s="127">
        <v>17</v>
      </c>
      <c r="S66" s="127">
        <v>11</v>
      </c>
      <c r="T66" s="127">
        <v>7</v>
      </c>
      <c r="U66" s="127">
        <v>10</v>
      </c>
      <c r="V66" s="127">
        <v>3</v>
      </c>
      <c r="W66" s="127">
        <v>0</v>
      </c>
      <c r="X66" s="127">
        <v>0</v>
      </c>
      <c r="Y66" s="127">
        <v>1</v>
      </c>
      <c r="Z66" s="127">
        <v>0</v>
      </c>
      <c r="AA66" s="122">
        <f>SUM(E66:Z66)</f>
        <v>201</v>
      </c>
    </row>
    <row r="67" spans="1:27" s="44" customFormat="1" ht="15.75" customHeight="1">
      <c r="A67" s="370"/>
      <c r="B67" s="371"/>
      <c r="C67" s="67">
        <v>53</v>
      </c>
      <c r="D67" s="67" t="s">
        <v>474</v>
      </c>
      <c r="E67" s="127">
        <v>14</v>
      </c>
      <c r="F67" s="127">
        <v>25</v>
      </c>
      <c r="G67" s="127">
        <v>37</v>
      </c>
      <c r="H67" s="127">
        <v>48</v>
      </c>
      <c r="I67" s="127">
        <v>68</v>
      </c>
      <c r="J67" s="127">
        <v>71</v>
      </c>
      <c r="K67" s="127">
        <v>72</v>
      </c>
      <c r="L67" s="127">
        <v>81</v>
      </c>
      <c r="M67" s="127">
        <v>76</v>
      </c>
      <c r="N67" s="127">
        <v>101</v>
      </c>
      <c r="O67" s="127">
        <v>102</v>
      </c>
      <c r="P67" s="127">
        <v>111</v>
      </c>
      <c r="Q67" s="127">
        <v>92</v>
      </c>
      <c r="R67" s="127">
        <v>55</v>
      </c>
      <c r="S67" s="127">
        <v>41</v>
      </c>
      <c r="T67" s="127">
        <v>33</v>
      </c>
      <c r="U67" s="127">
        <v>20</v>
      </c>
      <c r="V67" s="127">
        <v>7</v>
      </c>
      <c r="W67" s="127">
        <v>8</v>
      </c>
      <c r="X67" s="127">
        <v>7</v>
      </c>
      <c r="Y67" s="127">
        <v>1</v>
      </c>
      <c r="Z67" s="127">
        <v>0</v>
      </c>
      <c r="AA67" s="122">
        <f>SUM(E67:Z67)</f>
        <v>1070</v>
      </c>
    </row>
    <row r="68" spans="1:27" s="44" customFormat="1" ht="15.75" customHeight="1">
      <c r="A68" s="370"/>
      <c r="B68" s="371"/>
      <c r="C68" s="67">
        <v>54</v>
      </c>
      <c r="D68" s="67" t="s">
        <v>439</v>
      </c>
      <c r="E68" s="127">
        <v>3</v>
      </c>
      <c r="F68" s="127">
        <v>10</v>
      </c>
      <c r="G68" s="127">
        <v>20</v>
      </c>
      <c r="H68" s="127">
        <v>17</v>
      </c>
      <c r="I68" s="127">
        <v>76</v>
      </c>
      <c r="J68" s="127">
        <v>34</v>
      </c>
      <c r="K68" s="127">
        <v>45</v>
      </c>
      <c r="L68" s="127">
        <v>63</v>
      </c>
      <c r="M68" s="127">
        <v>72</v>
      </c>
      <c r="N68" s="127">
        <v>65</v>
      </c>
      <c r="O68" s="127">
        <v>59</v>
      </c>
      <c r="P68" s="127">
        <v>88</v>
      </c>
      <c r="Q68" s="127">
        <v>52</v>
      </c>
      <c r="R68" s="127">
        <v>43</v>
      </c>
      <c r="S68" s="127">
        <v>41</v>
      </c>
      <c r="T68" s="127">
        <v>34</v>
      </c>
      <c r="U68" s="127">
        <v>18</v>
      </c>
      <c r="V68" s="127">
        <v>16</v>
      </c>
      <c r="W68" s="127">
        <v>6</v>
      </c>
      <c r="X68" s="127">
        <v>1</v>
      </c>
      <c r="Y68" s="127">
        <v>0</v>
      </c>
      <c r="Z68" s="127">
        <v>0</v>
      </c>
      <c r="AA68" s="122">
        <f>SUM(E68:Z68)</f>
        <v>763</v>
      </c>
    </row>
    <row r="69" spans="1:27" s="44" customFormat="1" ht="15.75" customHeight="1">
      <c r="A69" s="370"/>
      <c r="B69" s="371"/>
      <c r="C69" s="67">
        <v>55</v>
      </c>
      <c r="D69" s="67" t="s">
        <v>395</v>
      </c>
      <c r="E69" s="127">
        <v>3</v>
      </c>
      <c r="F69" s="127">
        <v>3</v>
      </c>
      <c r="G69" s="127">
        <v>2</v>
      </c>
      <c r="H69" s="127">
        <v>5</v>
      </c>
      <c r="I69" s="127">
        <v>6</v>
      </c>
      <c r="J69" s="127">
        <v>5</v>
      </c>
      <c r="K69" s="127">
        <v>12</v>
      </c>
      <c r="L69" s="127">
        <v>8</v>
      </c>
      <c r="M69" s="127">
        <v>10</v>
      </c>
      <c r="N69" s="127">
        <v>12</v>
      </c>
      <c r="O69" s="127">
        <v>9</v>
      </c>
      <c r="P69" s="127">
        <v>4</v>
      </c>
      <c r="Q69" s="127">
        <v>7</v>
      </c>
      <c r="R69" s="127">
        <v>7</v>
      </c>
      <c r="S69" s="127">
        <v>9</v>
      </c>
      <c r="T69" s="127">
        <v>7</v>
      </c>
      <c r="U69" s="127">
        <v>12</v>
      </c>
      <c r="V69" s="127">
        <v>8</v>
      </c>
      <c r="W69" s="127">
        <v>7</v>
      </c>
      <c r="X69" s="127">
        <v>0</v>
      </c>
      <c r="Y69" s="127">
        <v>1</v>
      </c>
      <c r="Z69" s="127">
        <v>0</v>
      </c>
      <c r="AA69" s="122">
        <f>SUM(E69:Z69)</f>
        <v>137</v>
      </c>
    </row>
    <row r="70" spans="1:27" s="44" customFormat="1" ht="15.75" customHeight="1">
      <c r="A70" s="370"/>
      <c r="B70" s="371"/>
      <c r="C70" s="366" t="s">
        <v>692</v>
      </c>
      <c r="D70" s="367"/>
      <c r="E70" s="127">
        <f>SUM(E64:E69)</f>
        <v>54</v>
      </c>
      <c r="F70" s="127">
        <f>SUM(F64:F69)</f>
        <v>80</v>
      </c>
      <c r="G70" s="127">
        <f>SUM(G64:G69)</f>
        <v>112</v>
      </c>
      <c r="H70" s="127">
        <f>SUM(H64:H69)</f>
        <v>147</v>
      </c>
      <c r="I70" s="127">
        <f>SUM(I64:I69)</f>
        <v>351</v>
      </c>
      <c r="J70" s="127">
        <f>SUM(J64:J69)</f>
        <v>236</v>
      </c>
      <c r="K70" s="127">
        <f>SUM(K64:K69)</f>
        <v>272</v>
      </c>
      <c r="L70" s="127">
        <f>SUM(L64:L69)</f>
        <v>325</v>
      </c>
      <c r="M70" s="127">
        <f>SUM(M64:M69)</f>
        <v>341</v>
      </c>
      <c r="N70" s="127">
        <f>SUM(N64:N69)</f>
        <v>362</v>
      </c>
      <c r="O70" s="127">
        <f>SUM(O64:O69)</f>
        <v>386</v>
      </c>
      <c r="P70" s="127">
        <f>SUM(P64:P69)</f>
        <v>436</v>
      </c>
      <c r="Q70" s="127">
        <f>SUM(Q64:Q69)</f>
        <v>354</v>
      </c>
      <c r="R70" s="127">
        <f>SUM(R64:R69)</f>
        <v>258</v>
      </c>
      <c r="S70" s="127">
        <f>SUM(S64:S69)</f>
        <v>223</v>
      </c>
      <c r="T70" s="127">
        <f>SUM(T64:T69)</f>
        <v>160</v>
      </c>
      <c r="U70" s="127">
        <f>SUM(U64:U69)</f>
        <v>101</v>
      </c>
      <c r="V70" s="127">
        <f>SUM(V64:V69)</f>
        <v>61</v>
      </c>
      <c r="W70" s="127">
        <f>SUM(W64:W69)</f>
        <v>36</v>
      </c>
      <c r="X70" s="127">
        <f>SUM(X64:X69)</f>
        <v>18</v>
      </c>
      <c r="Y70" s="127">
        <f>SUM(Y64:Y69)</f>
        <v>21</v>
      </c>
      <c r="Z70" s="127">
        <f>SUM(Z64:Z69)</f>
        <v>0</v>
      </c>
      <c r="AA70" s="122">
        <f>SUM(AA64:AA69)</f>
        <v>4334</v>
      </c>
    </row>
    <row r="71" spans="1:27" s="44" customFormat="1" ht="15.75" customHeight="1">
      <c r="A71" s="370"/>
      <c r="B71" s="371" t="s">
        <v>396</v>
      </c>
      <c r="C71" s="67">
        <v>56</v>
      </c>
      <c r="D71" s="67" t="s">
        <v>475</v>
      </c>
      <c r="E71" s="127">
        <v>7</v>
      </c>
      <c r="F71" s="127">
        <v>6</v>
      </c>
      <c r="G71" s="127">
        <v>9</v>
      </c>
      <c r="H71" s="127">
        <v>21</v>
      </c>
      <c r="I71" s="127">
        <v>47</v>
      </c>
      <c r="J71" s="127">
        <v>27</v>
      </c>
      <c r="K71" s="127">
        <v>39</v>
      </c>
      <c r="L71" s="127">
        <v>52</v>
      </c>
      <c r="M71" s="127">
        <v>61</v>
      </c>
      <c r="N71" s="127">
        <v>58</v>
      </c>
      <c r="O71" s="127">
        <v>60</v>
      </c>
      <c r="P71" s="127">
        <v>62</v>
      </c>
      <c r="Q71" s="127">
        <v>52</v>
      </c>
      <c r="R71" s="127">
        <v>46</v>
      </c>
      <c r="S71" s="127">
        <v>22</v>
      </c>
      <c r="T71" s="127">
        <v>28</v>
      </c>
      <c r="U71" s="127">
        <v>14</v>
      </c>
      <c r="V71" s="127">
        <v>3</v>
      </c>
      <c r="W71" s="127">
        <v>3</v>
      </c>
      <c r="X71" s="127">
        <v>2</v>
      </c>
      <c r="Y71" s="127">
        <v>4</v>
      </c>
      <c r="Z71" s="127">
        <v>0</v>
      </c>
      <c r="AA71" s="122">
        <f>SUM(E71:Z71)</f>
        <v>623</v>
      </c>
    </row>
    <row r="72" spans="1:27" s="44" customFormat="1" ht="15.75" customHeight="1">
      <c r="A72" s="370"/>
      <c r="B72" s="371"/>
      <c r="C72" s="67">
        <v>57</v>
      </c>
      <c r="D72" s="67" t="s">
        <v>522</v>
      </c>
      <c r="E72" s="127">
        <v>23</v>
      </c>
      <c r="F72" s="127">
        <v>40</v>
      </c>
      <c r="G72" s="127">
        <v>54</v>
      </c>
      <c r="H72" s="127">
        <v>58</v>
      </c>
      <c r="I72" s="127">
        <v>82</v>
      </c>
      <c r="J72" s="127">
        <v>61</v>
      </c>
      <c r="K72" s="127">
        <v>85</v>
      </c>
      <c r="L72" s="127">
        <v>69</v>
      </c>
      <c r="M72" s="127">
        <v>91</v>
      </c>
      <c r="N72" s="127">
        <v>74</v>
      </c>
      <c r="O72" s="127">
        <v>77</v>
      </c>
      <c r="P72" s="127">
        <v>100</v>
      </c>
      <c r="Q72" s="127">
        <v>66</v>
      </c>
      <c r="R72" s="127">
        <v>44</v>
      </c>
      <c r="S72" s="127">
        <v>30</v>
      </c>
      <c r="T72" s="127">
        <v>24</v>
      </c>
      <c r="U72" s="127">
        <v>14</v>
      </c>
      <c r="V72" s="127">
        <v>5</v>
      </c>
      <c r="W72" s="127">
        <v>2</v>
      </c>
      <c r="X72" s="127">
        <v>0</v>
      </c>
      <c r="Y72" s="127">
        <v>3</v>
      </c>
      <c r="Z72" s="127">
        <v>0</v>
      </c>
      <c r="AA72" s="122">
        <f>SUM(E72:Z72)</f>
        <v>1002</v>
      </c>
    </row>
    <row r="73" spans="1:27" s="44" customFormat="1" ht="15.75" customHeight="1">
      <c r="A73" s="370"/>
      <c r="B73" s="371"/>
      <c r="C73" s="67">
        <v>58</v>
      </c>
      <c r="D73" s="67" t="s">
        <v>380</v>
      </c>
      <c r="E73" s="127">
        <v>4</v>
      </c>
      <c r="F73" s="127">
        <v>20</v>
      </c>
      <c r="G73" s="127">
        <v>21</v>
      </c>
      <c r="H73" s="127">
        <v>42</v>
      </c>
      <c r="I73" s="127">
        <v>104</v>
      </c>
      <c r="J73" s="127">
        <v>61</v>
      </c>
      <c r="K73" s="127">
        <v>83</v>
      </c>
      <c r="L73" s="127">
        <v>74</v>
      </c>
      <c r="M73" s="127">
        <v>83</v>
      </c>
      <c r="N73" s="127">
        <v>67</v>
      </c>
      <c r="O73" s="127">
        <v>92</v>
      </c>
      <c r="P73" s="127">
        <v>94</v>
      </c>
      <c r="Q73" s="127">
        <v>83</v>
      </c>
      <c r="R73" s="127">
        <v>60</v>
      </c>
      <c r="S73" s="127">
        <v>34</v>
      </c>
      <c r="T73" s="127">
        <v>23</v>
      </c>
      <c r="U73" s="127">
        <v>18</v>
      </c>
      <c r="V73" s="127">
        <v>10</v>
      </c>
      <c r="W73" s="127">
        <v>5</v>
      </c>
      <c r="X73" s="127">
        <v>0</v>
      </c>
      <c r="Y73" s="127">
        <v>0</v>
      </c>
      <c r="Z73" s="127">
        <v>0</v>
      </c>
      <c r="AA73" s="122">
        <f>SUM(E73:Z73)</f>
        <v>978</v>
      </c>
    </row>
    <row r="74" spans="1:27" s="44" customFormat="1" ht="15.75" customHeight="1">
      <c r="A74" s="370"/>
      <c r="B74" s="371"/>
      <c r="C74" s="67">
        <v>59</v>
      </c>
      <c r="D74" s="67" t="s">
        <v>647</v>
      </c>
      <c r="E74" s="127">
        <v>4</v>
      </c>
      <c r="F74" s="127">
        <v>1</v>
      </c>
      <c r="G74" s="127">
        <v>3</v>
      </c>
      <c r="H74" s="127">
        <v>12</v>
      </c>
      <c r="I74" s="127">
        <v>17</v>
      </c>
      <c r="J74" s="127">
        <v>15</v>
      </c>
      <c r="K74" s="127">
        <v>14</v>
      </c>
      <c r="L74" s="127">
        <v>26</v>
      </c>
      <c r="M74" s="127">
        <v>9</v>
      </c>
      <c r="N74" s="127">
        <v>18</v>
      </c>
      <c r="O74" s="127">
        <v>30</v>
      </c>
      <c r="P74" s="127">
        <v>18</v>
      </c>
      <c r="Q74" s="127">
        <v>12</v>
      </c>
      <c r="R74" s="127">
        <v>19</v>
      </c>
      <c r="S74" s="127">
        <v>8</v>
      </c>
      <c r="T74" s="127">
        <v>6</v>
      </c>
      <c r="U74" s="127">
        <v>2</v>
      </c>
      <c r="V74" s="127">
        <v>1</v>
      </c>
      <c r="W74" s="127">
        <v>2</v>
      </c>
      <c r="X74" s="127">
        <v>0</v>
      </c>
      <c r="Y74" s="127">
        <v>0</v>
      </c>
      <c r="Z74" s="127">
        <v>0</v>
      </c>
      <c r="AA74" s="122">
        <f>SUM(E74:Z74)</f>
        <v>217</v>
      </c>
    </row>
    <row r="75" spans="1:27" s="44" customFormat="1" ht="15.75" customHeight="1">
      <c r="A75" s="370"/>
      <c r="B75" s="371"/>
      <c r="C75" s="67">
        <v>60</v>
      </c>
      <c r="D75" s="67" t="s">
        <v>497</v>
      </c>
      <c r="E75" s="127">
        <v>3</v>
      </c>
      <c r="F75" s="127">
        <v>8</v>
      </c>
      <c r="G75" s="127">
        <v>2</v>
      </c>
      <c r="H75" s="127">
        <v>25</v>
      </c>
      <c r="I75" s="127">
        <v>38</v>
      </c>
      <c r="J75" s="127">
        <v>37</v>
      </c>
      <c r="K75" s="127">
        <v>32</v>
      </c>
      <c r="L75" s="127">
        <v>23</v>
      </c>
      <c r="M75" s="127">
        <v>35</v>
      </c>
      <c r="N75" s="127">
        <v>49</v>
      </c>
      <c r="O75" s="127">
        <v>42</v>
      </c>
      <c r="P75" s="127">
        <v>33</v>
      </c>
      <c r="Q75" s="127">
        <v>33</v>
      </c>
      <c r="R75" s="127">
        <v>21</v>
      </c>
      <c r="S75" s="127">
        <v>27</v>
      </c>
      <c r="T75" s="127">
        <v>23</v>
      </c>
      <c r="U75" s="127">
        <v>5</v>
      </c>
      <c r="V75" s="127">
        <v>4</v>
      </c>
      <c r="W75" s="127">
        <v>2</v>
      </c>
      <c r="X75" s="127">
        <v>6</v>
      </c>
      <c r="Y75" s="127">
        <v>1</v>
      </c>
      <c r="Z75" s="127">
        <v>0</v>
      </c>
      <c r="AA75" s="122">
        <f>SUM(E75:Z75)</f>
        <v>449</v>
      </c>
    </row>
    <row r="76" spans="1:27" ht="15.75" customHeight="1">
      <c r="A76" s="370"/>
      <c r="B76" s="371"/>
      <c r="C76" s="67">
        <v>61</v>
      </c>
      <c r="D76" s="67" t="s">
        <v>725</v>
      </c>
      <c r="E76" s="127">
        <v>0</v>
      </c>
      <c r="F76" s="127">
        <v>10</v>
      </c>
      <c r="G76" s="127">
        <v>18</v>
      </c>
      <c r="H76" s="127">
        <v>25</v>
      </c>
      <c r="I76" s="127">
        <v>65</v>
      </c>
      <c r="J76" s="127">
        <v>40</v>
      </c>
      <c r="K76" s="127">
        <v>49</v>
      </c>
      <c r="L76" s="127">
        <v>34</v>
      </c>
      <c r="M76" s="127">
        <v>35</v>
      </c>
      <c r="N76" s="127">
        <v>41</v>
      </c>
      <c r="O76" s="127">
        <v>61</v>
      </c>
      <c r="P76" s="127">
        <v>72</v>
      </c>
      <c r="Q76" s="127">
        <v>52</v>
      </c>
      <c r="R76" s="127">
        <v>21</v>
      </c>
      <c r="S76" s="127">
        <v>22</v>
      </c>
      <c r="T76" s="127">
        <v>12</v>
      </c>
      <c r="U76" s="127">
        <v>8</v>
      </c>
      <c r="V76" s="127">
        <v>3</v>
      </c>
      <c r="W76" s="127">
        <v>1</v>
      </c>
      <c r="X76" s="127">
        <v>1</v>
      </c>
      <c r="Y76" s="127">
        <v>31</v>
      </c>
      <c r="Z76" s="127">
        <v>0</v>
      </c>
      <c r="AA76" s="122">
        <f>SUM(E76:Z76)</f>
        <v>601</v>
      </c>
    </row>
    <row r="77" spans="1:27" ht="15.75" customHeight="1">
      <c r="A77" s="370"/>
      <c r="B77" s="371"/>
      <c r="C77" s="366" t="s">
        <v>692</v>
      </c>
      <c r="D77" s="367"/>
      <c r="E77" s="127">
        <f>SUM(E71:E76)</f>
        <v>41</v>
      </c>
      <c r="F77" s="127">
        <f>SUM(F71:F76)</f>
        <v>85</v>
      </c>
      <c r="G77" s="127">
        <f>SUM(G71:G76)</f>
        <v>107</v>
      </c>
      <c r="H77" s="127">
        <f>SUM(H71:H76)</f>
        <v>183</v>
      </c>
      <c r="I77" s="127">
        <f>SUM(I71:I76)</f>
        <v>353</v>
      </c>
      <c r="J77" s="127">
        <f>SUM(J71:J76)</f>
        <v>241</v>
      </c>
      <c r="K77" s="127">
        <f>SUM(K71:K76)</f>
        <v>302</v>
      </c>
      <c r="L77" s="127">
        <f>SUM(L71:L76)</f>
        <v>278</v>
      </c>
      <c r="M77" s="127">
        <f>SUM(M71:M76)</f>
        <v>314</v>
      </c>
      <c r="N77" s="127">
        <f>SUM(N71:N76)</f>
        <v>307</v>
      </c>
      <c r="O77" s="127">
        <f>SUM(O71:O76)</f>
        <v>362</v>
      </c>
      <c r="P77" s="127">
        <f>SUM(P71:P76)</f>
        <v>379</v>
      </c>
      <c r="Q77" s="127">
        <f>SUM(Q71:Q76)</f>
        <v>298</v>
      </c>
      <c r="R77" s="127">
        <f>SUM(R71:R76)</f>
        <v>211</v>
      </c>
      <c r="S77" s="127">
        <f>SUM(S71:S76)</f>
        <v>143</v>
      </c>
      <c r="T77" s="127">
        <f>SUM(T71:T76)</f>
        <v>116</v>
      </c>
      <c r="U77" s="127">
        <f>SUM(U71:U76)</f>
        <v>61</v>
      </c>
      <c r="V77" s="127">
        <f>SUM(V71:V76)</f>
        <v>26</v>
      </c>
      <c r="W77" s="127">
        <f>SUM(W71:W76)</f>
        <v>15</v>
      </c>
      <c r="X77" s="127">
        <f>SUM(X71:X76)</f>
        <v>9</v>
      </c>
      <c r="Y77" s="127">
        <f>SUM(Y71:Y76)</f>
        <v>39</v>
      </c>
      <c r="Z77" s="127">
        <f>SUM(Z71:Z76)</f>
        <v>0</v>
      </c>
      <c r="AA77" s="122">
        <f>SUM(AA71:AA76)</f>
        <v>3870</v>
      </c>
    </row>
    <row r="78" spans="1:27" ht="15.75" customHeight="1">
      <c r="A78" s="370"/>
      <c r="B78" s="368" t="s">
        <v>486</v>
      </c>
      <c r="C78" s="368"/>
      <c r="D78" s="369"/>
      <c r="E78" s="127">
        <f>E77+E70+E63+E56</f>
        <v>272</v>
      </c>
      <c r="F78" s="127">
        <f>F77+F70+F63+F56</f>
        <v>440</v>
      </c>
      <c r="G78" s="127">
        <f>G77+G70+G63+G56</f>
        <v>606</v>
      </c>
      <c r="H78" s="127">
        <f>H77+H70+H63+H56</f>
        <v>917</v>
      </c>
      <c r="I78" s="127">
        <f>I77+I70+I63+I56</f>
        <v>1949</v>
      </c>
      <c r="J78" s="127">
        <f>J77+J70+J63+J56</f>
        <v>1363</v>
      </c>
      <c r="K78" s="127">
        <f>K77+K70+K63+K56</f>
        <v>1495</v>
      </c>
      <c r="L78" s="127">
        <f>L77+L70+L63+L56</f>
        <v>1516</v>
      </c>
      <c r="M78" s="127">
        <f>M77+M70+M63+M56</f>
        <v>1552</v>
      </c>
      <c r="N78" s="127">
        <f>N77+N70+N63+N56</f>
        <v>1637</v>
      </c>
      <c r="O78" s="127">
        <f>O77+O70+O63+O56</f>
        <v>1684</v>
      </c>
      <c r="P78" s="127">
        <f>P77+P70+P63+P56</f>
        <v>1754</v>
      </c>
      <c r="Q78" s="127">
        <f>Q77+Q70+Q63+Q56</f>
        <v>1440</v>
      </c>
      <c r="R78" s="127">
        <f>R77+R70+R63+R56</f>
        <v>1074</v>
      </c>
      <c r="S78" s="127">
        <f>S77+S70+S63+S56</f>
        <v>762</v>
      </c>
      <c r="T78" s="127">
        <f>T77+T70+T63+T56</f>
        <v>530</v>
      </c>
      <c r="U78" s="127">
        <f>U77+U70+U63+U56</f>
        <v>296</v>
      </c>
      <c r="V78" s="127">
        <f>V77+V70+V63+V56</f>
        <v>170</v>
      </c>
      <c r="W78" s="127">
        <f>W77+W70+W63+W56</f>
        <v>96</v>
      </c>
      <c r="X78" s="127">
        <f>X77+X70+X63+X56</f>
        <v>42</v>
      </c>
      <c r="Y78" s="127">
        <f>Y77+Y70+Y63+Y56</f>
        <v>115</v>
      </c>
      <c r="Z78" s="127">
        <f>Z77+Z70+Z63+Z56</f>
        <v>0</v>
      </c>
      <c r="AA78" s="122">
        <f>AA77+AA70+AA63+AA56</f>
        <v>19710</v>
      </c>
    </row>
    <row r="79" spans="1:27" ht="15.75" customHeight="1">
      <c r="A79" s="370" t="s">
        <v>757</v>
      </c>
      <c r="B79" s="371" t="s">
        <v>381</v>
      </c>
      <c r="C79" s="67">
        <v>62</v>
      </c>
      <c r="D79" s="67" t="s">
        <v>470</v>
      </c>
      <c r="E79" s="127">
        <v>17</v>
      </c>
      <c r="F79" s="127">
        <v>28</v>
      </c>
      <c r="G79" s="127">
        <v>38</v>
      </c>
      <c r="H79" s="127">
        <v>37</v>
      </c>
      <c r="I79" s="127">
        <v>91</v>
      </c>
      <c r="J79" s="127">
        <v>75</v>
      </c>
      <c r="K79" s="127">
        <v>99</v>
      </c>
      <c r="L79" s="127">
        <v>94</v>
      </c>
      <c r="M79" s="127">
        <v>88</v>
      </c>
      <c r="N79" s="127">
        <v>102</v>
      </c>
      <c r="O79" s="127">
        <v>103</v>
      </c>
      <c r="P79" s="127">
        <v>113</v>
      </c>
      <c r="Q79" s="127">
        <v>86</v>
      </c>
      <c r="R79" s="127">
        <v>60</v>
      </c>
      <c r="S79" s="127">
        <v>62</v>
      </c>
      <c r="T79" s="127">
        <v>32</v>
      </c>
      <c r="U79" s="127">
        <v>25</v>
      </c>
      <c r="V79" s="127">
        <v>12</v>
      </c>
      <c r="W79" s="127">
        <v>2</v>
      </c>
      <c r="X79" s="127">
        <v>1</v>
      </c>
      <c r="Y79" s="127">
        <v>9</v>
      </c>
      <c r="Z79" s="127">
        <v>0</v>
      </c>
      <c r="AA79" s="122">
        <f>SUM(E79:Z79)</f>
        <v>1174</v>
      </c>
    </row>
    <row r="80" spans="1:27" ht="15.75" customHeight="1">
      <c r="A80" s="370"/>
      <c r="B80" s="371"/>
      <c r="C80" s="67">
        <v>63</v>
      </c>
      <c r="D80" s="67" t="s">
        <v>521</v>
      </c>
      <c r="E80" s="127">
        <v>19</v>
      </c>
      <c r="F80" s="127">
        <v>12</v>
      </c>
      <c r="G80" s="127">
        <v>27</v>
      </c>
      <c r="H80" s="127">
        <v>44</v>
      </c>
      <c r="I80" s="127">
        <v>120</v>
      </c>
      <c r="J80" s="127">
        <v>69</v>
      </c>
      <c r="K80" s="127">
        <v>102</v>
      </c>
      <c r="L80" s="127">
        <v>87</v>
      </c>
      <c r="M80" s="127">
        <v>73</v>
      </c>
      <c r="N80" s="127">
        <v>78</v>
      </c>
      <c r="O80" s="127">
        <v>83</v>
      </c>
      <c r="P80" s="127">
        <v>98</v>
      </c>
      <c r="Q80" s="127">
        <v>85</v>
      </c>
      <c r="R80" s="127">
        <v>39</v>
      </c>
      <c r="S80" s="127">
        <v>37</v>
      </c>
      <c r="T80" s="127">
        <v>17</v>
      </c>
      <c r="U80" s="127">
        <v>12</v>
      </c>
      <c r="V80" s="127">
        <v>5</v>
      </c>
      <c r="W80" s="127">
        <v>5</v>
      </c>
      <c r="X80" s="127">
        <v>0</v>
      </c>
      <c r="Y80" s="127">
        <v>3</v>
      </c>
      <c r="Z80" s="127">
        <v>0</v>
      </c>
      <c r="AA80" s="122">
        <f>SUM(E80:Z80)</f>
        <v>1015</v>
      </c>
    </row>
    <row r="81" spans="1:27" ht="15.75" customHeight="1">
      <c r="A81" s="370"/>
      <c r="B81" s="371"/>
      <c r="C81" s="67">
        <v>64</v>
      </c>
      <c r="D81" s="67" t="s">
        <v>403</v>
      </c>
      <c r="E81" s="127">
        <v>15</v>
      </c>
      <c r="F81" s="127">
        <v>28</v>
      </c>
      <c r="G81" s="127">
        <v>35</v>
      </c>
      <c r="H81" s="127">
        <v>51</v>
      </c>
      <c r="I81" s="127">
        <v>117</v>
      </c>
      <c r="J81" s="127">
        <v>60</v>
      </c>
      <c r="K81" s="127">
        <v>94</v>
      </c>
      <c r="L81" s="127">
        <v>66</v>
      </c>
      <c r="M81" s="127">
        <v>72</v>
      </c>
      <c r="N81" s="127">
        <v>90</v>
      </c>
      <c r="O81" s="127">
        <v>70</v>
      </c>
      <c r="P81" s="127">
        <v>77</v>
      </c>
      <c r="Q81" s="127">
        <v>80</v>
      </c>
      <c r="R81" s="127">
        <v>59</v>
      </c>
      <c r="S81" s="127">
        <v>34</v>
      </c>
      <c r="T81" s="127">
        <v>16</v>
      </c>
      <c r="U81" s="127">
        <v>8</v>
      </c>
      <c r="V81" s="127">
        <v>6</v>
      </c>
      <c r="W81" s="127">
        <v>4</v>
      </c>
      <c r="X81" s="127">
        <v>0</v>
      </c>
      <c r="Y81" s="127">
        <v>0</v>
      </c>
      <c r="Z81" s="127">
        <v>0</v>
      </c>
      <c r="AA81" s="122">
        <f>SUM(E81:Z81)</f>
        <v>982</v>
      </c>
    </row>
    <row r="82" spans="1:27" ht="15.75" customHeight="1">
      <c r="A82" s="370"/>
      <c r="B82" s="371"/>
      <c r="C82" s="67">
        <v>65</v>
      </c>
      <c r="D82" s="67" t="s">
        <v>318</v>
      </c>
      <c r="E82" s="127">
        <v>31</v>
      </c>
      <c r="F82" s="127">
        <v>23</v>
      </c>
      <c r="G82" s="127">
        <v>18</v>
      </c>
      <c r="H82" s="127">
        <v>46</v>
      </c>
      <c r="I82" s="127">
        <v>88</v>
      </c>
      <c r="J82" s="127">
        <v>68</v>
      </c>
      <c r="K82" s="127">
        <v>103</v>
      </c>
      <c r="L82" s="127">
        <v>104</v>
      </c>
      <c r="M82" s="127">
        <v>95</v>
      </c>
      <c r="N82" s="127">
        <v>96</v>
      </c>
      <c r="O82" s="127">
        <v>85</v>
      </c>
      <c r="P82" s="127">
        <v>128</v>
      </c>
      <c r="Q82" s="127">
        <v>119</v>
      </c>
      <c r="R82" s="127">
        <v>80</v>
      </c>
      <c r="S82" s="127">
        <v>60</v>
      </c>
      <c r="T82" s="127">
        <v>33</v>
      </c>
      <c r="U82" s="127">
        <v>19</v>
      </c>
      <c r="V82" s="127">
        <v>16</v>
      </c>
      <c r="W82" s="127">
        <v>3</v>
      </c>
      <c r="X82" s="127">
        <v>0</v>
      </c>
      <c r="Y82" s="127">
        <v>2</v>
      </c>
      <c r="Z82" s="127">
        <v>0</v>
      </c>
      <c r="AA82" s="122">
        <f>SUM(E82:Z82)</f>
        <v>1217</v>
      </c>
    </row>
    <row r="83" spans="1:27" ht="15.75" customHeight="1">
      <c r="A83" s="370"/>
      <c r="B83" s="371"/>
      <c r="C83" s="67">
        <v>66</v>
      </c>
      <c r="D83" s="79" t="s">
        <v>722</v>
      </c>
      <c r="E83" s="127"/>
      <c r="F83" s="127"/>
      <c r="G83" s="127"/>
      <c r="H83" s="127"/>
      <c r="I83" s="127"/>
      <c r="J83" s="127"/>
      <c r="K83" s="127"/>
      <c r="L83" s="127">
        <v>9</v>
      </c>
      <c r="M83" s="127">
        <v>7</v>
      </c>
      <c r="N83" s="127">
        <v>5</v>
      </c>
      <c r="O83" s="127">
        <v>10</v>
      </c>
      <c r="P83" s="127">
        <v>1</v>
      </c>
      <c r="Q83" s="127"/>
      <c r="R83" s="127"/>
      <c r="S83" s="127"/>
      <c r="T83" s="127"/>
      <c r="U83" s="127"/>
      <c r="V83" s="127"/>
      <c r="W83" s="127"/>
      <c r="X83" s="127"/>
      <c r="Y83" s="127"/>
      <c r="Z83" s="127"/>
      <c r="AA83" s="122">
        <f>SUM(E83:Z83)</f>
        <v>32</v>
      </c>
    </row>
    <row r="84" spans="1:27" ht="15.75" customHeight="1">
      <c r="A84" s="370"/>
      <c r="B84" s="371"/>
      <c r="C84" s="367" t="s">
        <v>692</v>
      </c>
      <c r="D84" s="373"/>
      <c r="E84" s="127">
        <f>SUM(E79:E83)</f>
        <v>82</v>
      </c>
      <c r="F84" s="127">
        <f>SUM(F79:F83)</f>
        <v>91</v>
      </c>
      <c r="G84" s="127">
        <f>SUM(G79:G83)</f>
        <v>118</v>
      </c>
      <c r="H84" s="127">
        <f>SUM(H79:H83)</f>
        <v>178</v>
      </c>
      <c r="I84" s="127">
        <f>SUM(I79:I83)</f>
        <v>416</v>
      </c>
      <c r="J84" s="127">
        <f>SUM(J79:J83)</f>
        <v>272</v>
      </c>
      <c r="K84" s="127">
        <f>SUM(K79:K83)</f>
        <v>398</v>
      </c>
      <c r="L84" s="127">
        <f>SUM(L79:L83)</f>
        <v>360</v>
      </c>
      <c r="M84" s="127">
        <f>SUM(M79:M83)</f>
        <v>335</v>
      </c>
      <c r="N84" s="127">
        <f>SUM(N79:N83)</f>
        <v>371</v>
      </c>
      <c r="O84" s="127">
        <f>SUM(O79:O83)</f>
        <v>351</v>
      </c>
      <c r="P84" s="127">
        <f>SUM(P79:P83)</f>
        <v>417</v>
      </c>
      <c r="Q84" s="127">
        <f>SUM(Q79:Q83)</f>
        <v>370</v>
      </c>
      <c r="R84" s="127">
        <f>SUM(R79:R83)</f>
        <v>238</v>
      </c>
      <c r="S84" s="127">
        <f>SUM(S79:S83)</f>
        <v>193</v>
      </c>
      <c r="T84" s="127">
        <f>SUM(T79:T83)</f>
        <v>98</v>
      </c>
      <c r="U84" s="127">
        <f>SUM(U79:U83)</f>
        <v>64</v>
      </c>
      <c r="V84" s="127">
        <f>SUM(V79:V83)</f>
        <v>39</v>
      </c>
      <c r="W84" s="127">
        <f>SUM(W79:W83)</f>
        <v>14</v>
      </c>
      <c r="X84" s="127">
        <f>SUM(X79:X83)</f>
        <v>1</v>
      </c>
      <c r="Y84" s="127">
        <f>SUM(Y79:Y83)</f>
        <v>14</v>
      </c>
      <c r="Z84" s="127">
        <f>SUM(Z79:Z83)</f>
        <v>0</v>
      </c>
      <c r="AA84" s="122">
        <f>SUM(AA79:AA83)</f>
        <v>4420</v>
      </c>
    </row>
    <row r="85" spans="1:27" ht="15.75" customHeight="1">
      <c r="A85" s="370"/>
      <c r="B85" s="371" t="s">
        <v>358</v>
      </c>
      <c r="C85" s="67">
        <v>67</v>
      </c>
      <c r="D85" s="67" t="s">
        <v>515</v>
      </c>
      <c r="E85" s="127">
        <v>9</v>
      </c>
      <c r="F85" s="127">
        <v>11</v>
      </c>
      <c r="G85" s="127">
        <v>11</v>
      </c>
      <c r="H85" s="127">
        <v>15</v>
      </c>
      <c r="I85" s="127">
        <v>39</v>
      </c>
      <c r="J85" s="127">
        <v>20</v>
      </c>
      <c r="K85" s="127">
        <v>24</v>
      </c>
      <c r="L85" s="127">
        <v>17</v>
      </c>
      <c r="M85" s="127">
        <v>21</v>
      </c>
      <c r="N85" s="127">
        <v>25</v>
      </c>
      <c r="O85" s="127">
        <v>26</v>
      </c>
      <c r="P85" s="127">
        <v>31</v>
      </c>
      <c r="Q85" s="127">
        <v>30</v>
      </c>
      <c r="R85" s="127">
        <v>24</v>
      </c>
      <c r="S85" s="127">
        <v>22</v>
      </c>
      <c r="T85" s="127">
        <v>17</v>
      </c>
      <c r="U85" s="127">
        <v>14</v>
      </c>
      <c r="V85" s="127">
        <v>11</v>
      </c>
      <c r="W85" s="127">
        <v>3</v>
      </c>
      <c r="X85" s="127">
        <v>1</v>
      </c>
      <c r="Y85" s="127">
        <v>0</v>
      </c>
      <c r="Z85" s="127">
        <v>0</v>
      </c>
      <c r="AA85" s="122">
        <f>SUM(E85:Z85)</f>
        <v>371</v>
      </c>
    </row>
    <row r="86" spans="1:27" ht="15.75" customHeight="1">
      <c r="A86" s="370"/>
      <c r="B86" s="371"/>
      <c r="C86" s="67">
        <v>68</v>
      </c>
      <c r="D86" s="67" t="s">
        <v>454</v>
      </c>
      <c r="E86" s="127">
        <v>44</v>
      </c>
      <c r="F86" s="127">
        <v>70</v>
      </c>
      <c r="G86" s="127">
        <v>83</v>
      </c>
      <c r="H86" s="127">
        <v>123</v>
      </c>
      <c r="I86" s="127">
        <v>220</v>
      </c>
      <c r="J86" s="127">
        <v>151</v>
      </c>
      <c r="K86" s="127">
        <v>196</v>
      </c>
      <c r="L86" s="127">
        <v>168</v>
      </c>
      <c r="M86" s="127">
        <v>188</v>
      </c>
      <c r="N86" s="127">
        <v>165</v>
      </c>
      <c r="O86" s="127">
        <v>147</v>
      </c>
      <c r="P86" s="127">
        <v>177</v>
      </c>
      <c r="Q86" s="127">
        <v>119</v>
      </c>
      <c r="R86" s="127">
        <v>85</v>
      </c>
      <c r="S86" s="127">
        <v>41</v>
      </c>
      <c r="T86" s="127">
        <v>24</v>
      </c>
      <c r="U86" s="127">
        <v>14</v>
      </c>
      <c r="V86" s="127">
        <v>9</v>
      </c>
      <c r="W86" s="127">
        <v>5</v>
      </c>
      <c r="X86" s="127">
        <v>3</v>
      </c>
      <c r="Y86" s="127">
        <v>0</v>
      </c>
      <c r="Z86" s="127">
        <v>0</v>
      </c>
      <c r="AA86" s="122">
        <f>SUM(E86:Z86)</f>
        <v>2032</v>
      </c>
    </row>
    <row r="87" spans="1:27" ht="15.75" customHeight="1">
      <c r="A87" s="370"/>
      <c r="B87" s="371"/>
      <c r="C87" s="67">
        <v>69</v>
      </c>
      <c r="D87" s="67" t="s">
        <v>495</v>
      </c>
      <c r="E87" s="127">
        <v>30</v>
      </c>
      <c r="F87" s="127">
        <v>50</v>
      </c>
      <c r="G87" s="127">
        <v>56</v>
      </c>
      <c r="H87" s="127">
        <v>82</v>
      </c>
      <c r="I87" s="127">
        <v>219</v>
      </c>
      <c r="J87" s="127">
        <v>159</v>
      </c>
      <c r="K87" s="127">
        <v>222</v>
      </c>
      <c r="L87" s="127">
        <v>157</v>
      </c>
      <c r="M87" s="127">
        <v>173</v>
      </c>
      <c r="N87" s="127">
        <v>211</v>
      </c>
      <c r="O87" s="127">
        <v>176</v>
      </c>
      <c r="P87" s="127">
        <v>229</v>
      </c>
      <c r="Q87" s="127">
        <v>149</v>
      </c>
      <c r="R87" s="127">
        <v>80</v>
      </c>
      <c r="S87" s="127">
        <v>28</v>
      </c>
      <c r="T87" s="127">
        <v>10</v>
      </c>
      <c r="U87" s="127">
        <v>10</v>
      </c>
      <c r="V87" s="127">
        <v>1</v>
      </c>
      <c r="W87" s="127">
        <v>0</v>
      </c>
      <c r="X87" s="127">
        <v>1</v>
      </c>
      <c r="Y87" s="127">
        <v>0</v>
      </c>
      <c r="Z87" s="127">
        <v>0</v>
      </c>
      <c r="AA87" s="122">
        <f>SUM(E87:Z87)</f>
        <v>2043</v>
      </c>
    </row>
    <row r="88" spans="1:27" ht="15.75" customHeight="1">
      <c r="A88" s="370"/>
      <c r="B88" s="371"/>
      <c r="C88" s="67">
        <v>70</v>
      </c>
      <c r="D88" s="67" t="s">
        <v>364</v>
      </c>
      <c r="E88" s="127">
        <v>18</v>
      </c>
      <c r="F88" s="127">
        <v>34</v>
      </c>
      <c r="G88" s="127">
        <v>47</v>
      </c>
      <c r="H88" s="127">
        <v>80</v>
      </c>
      <c r="I88" s="127">
        <v>145</v>
      </c>
      <c r="J88" s="127">
        <v>230</v>
      </c>
      <c r="K88" s="127">
        <v>176</v>
      </c>
      <c r="L88" s="127">
        <v>161</v>
      </c>
      <c r="M88" s="127">
        <v>263</v>
      </c>
      <c r="N88" s="127">
        <v>245</v>
      </c>
      <c r="O88" s="127">
        <v>129</v>
      </c>
      <c r="P88" s="127">
        <v>149</v>
      </c>
      <c r="Q88" s="127">
        <v>101</v>
      </c>
      <c r="R88" s="127">
        <v>46</v>
      </c>
      <c r="S88" s="127">
        <v>32</v>
      </c>
      <c r="T88" s="127">
        <v>16</v>
      </c>
      <c r="U88" s="127">
        <v>6</v>
      </c>
      <c r="V88" s="127">
        <v>4</v>
      </c>
      <c r="W88" s="127">
        <v>0</v>
      </c>
      <c r="X88" s="127">
        <v>0</v>
      </c>
      <c r="Y88" s="127">
        <v>0</v>
      </c>
      <c r="Z88" s="127">
        <v>0</v>
      </c>
      <c r="AA88" s="122">
        <f>SUM(E88:Z88)</f>
        <v>1882</v>
      </c>
    </row>
    <row r="89" spans="1:27" ht="15.75" customHeight="1">
      <c r="A89" s="370"/>
      <c r="B89" s="371"/>
      <c r="C89" s="67">
        <v>71</v>
      </c>
      <c r="D89" s="67" t="s">
        <v>723</v>
      </c>
      <c r="E89" s="127">
        <v>31</v>
      </c>
      <c r="F89" s="127">
        <v>41</v>
      </c>
      <c r="G89" s="127">
        <v>54</v>
      </c>
      <c r="H89" s="127">
        <v>97</v>
      </c>
      <c r="I89" s="127">
        <v>135</v>
      </c>
      <c r="J89" s="127">
        <v>87</v>
      </c>
      <c r="K89" s="127">
        <v>85</v>
      </c>
      <c r="L89" s="127">
        <v>89</v>
      </c>
      <c r="M89" s="127">
        <v>95</v>
      </c>
      <c r="N89" s="127">
        <v>133</v>
      </c>
      <c r="O89" s="127">
        <v>132</v>
      </c>
      <c r="P89" s="127">
        <v>108</v>
      </c>
      <c r="Q89" s="127">
        <v>57</v>
      </c>
      <c r="R89" s="127">
        <v>23</v>
      </c>
      <c r="S89" s="127">
        <v>13</v>
      </c>
      <c r="T89" s="127">
        <v>8</v>
      </c>
      <c r="U89" s="127">
        <v>5</v>
      </c>
      <c r="V89" s="127">
        <v>2</v>
      </c>
      <c r="W89" s="127">
        <v>1</v>
      </c>
      <c r="X89" s="127">
        <v>1</v>
      </c>
      <c r="Y89" s="127">
        <v>2</v>
      </c>
      <c r="Z89" s="127">
        <v>2</v>
      </c>
      <c r="AA89" s="122">
        <f>SUM(E89:Z89)</f>
        <v>1201</v>
      </c>
    </row>
    <row r="90" spans="1:27" ht="15.75" customHeight="1">
      <c r="A90" s="370"/>
      <c r="B90" s="371"/>
      <c r="C90" s="67">
        <v>72</v>
      </c>
      <c r="D90" s="67" t="s">
        <v>361</v>
      </c>
      <c r="E90" s="127">
        <v>5</v>
      </c>
      <c r="F90" s="127">
        <v>9</v>
      </c>
      <c r="G90" s="127">
        <v>11</v>
      </c>
      <c r="H90" s="127">
        <v>19</v>
      </c>
      <c r="I90" s="127">
        <v>31</v>
      </c>
      <c r="J90" s="127">
        <v>24</v>
      </c>
      <c r="K90" s="127">
        <v>30</v>
      </c>
      <c r="L90" s="127">
        <v>44</v>
      </c>
      <c r="M90" s="127">
        <v>47</v>
      </c>
      <c r="N90" s="127">
        <v>43</v>
      </c>
      <c r="O90" s="127">
        <v>44</v>
      </c>
      <c r="P90" s="127">
        <v>35</v>
      </c>
      <c r="Q90" s="127">
        <v>17</v>
      </c>
      <c r="R90" s="127">
        <v>19</v>
      </c>
      <c r="S90" s="127">
        <v>17</v>
      </c>
      <c r="T90" s="127">
        <v>9</v>
      </c>
      <c r="U90" s="127">
        <v>7</v>
      </c>
      <c r="V90" s="127">
        <v>0</v>
      </c>
      <c r="W90" s="127">
        <v>1</v>
      </c>
      <c r="X90" s="127">
        <v>1</v>
      </c>
      <c r="Y90" s="127">
        <v>0</v>
      </c>
      <c r="Z90" s="127">
        <v>0</v>
      </c>
      <c r="AA90" s="122">
        <f>SUM(E90:Z90)</f>
        <v>413</v>
      </c>
    </row>
    <row r="91" spans="1:27" ht="16.5" customHeight="1">
      <c r="A91" s="370"/>
      <c r="B91" s="371"/>
      <c r="C91" s="67">
        <v>73</v>
      </c>
      <c r="D91" s="67" t="s">
        <v>514</v>
      </c>
      <c r="E91" s="127">
        <v>4</v>
      </c>
      <c r="F91" s="127">
        <v>8</v>
      </c>
      <c r="G91" s="127">
        <v>7</v>
      </c>
      <c r="H91" s="127">
        <v>13</v>
      </c>
      <c r="I91" s="127">
        <v>28</v>
      </c>
      <c r="J91" s="127">
        <v>12</v>
      </c>
      <c r="K91" s="127">
        <v>24</v>
      </c>
      <c r="L91" s="127">
        <v>12</v>
      </c>
      <c r="M91" s="127">
        <v>16</v>
      </c>
      <c r="N91" s="127">
        <v>25</v>
      </c>
      <c r="O91" s="127">
        <v>16</v>
      </c>
      <c r="P91" s="127">
        <v>11</v>
      </c>
      <c r="Q91" s="127">
        <v>22</v>
      </c>
      <c r="R91" s="127">
        <v>8</v>
      </c>
      <c r="S91" s="127">
        <v>8</v>
      </c>
      <c r="T91" s="127">
        <v>4</v>
      </c>
      <c r="U91" s="127">
        <v>1</v>
      </c>
      <c r="V91" s="127">
        <v>1</v>
      </c>
      <c r="W91" s="127">
        <v>0</v>
      </c>
      <c r="X91" s="127">
        <v>0</v>
      </c>
      <c r="Y91" s="127">
        <v>0</v>
      </c>
      <c r="Z91" s="127">
        <v>0</v>
      </c>
      <c r="AA91" s="122">
        <f>SUM(E91:Z91)</f>
        <v>220</v>
      </c>
    </row>
    <row r="92" spans="1:27" ht="15" customHeight="1">
      <c r="A92" s="370"/>
      <c r="B92" s="371"/>
      <c r="C92" s="367" t="s">
        <v>692</v>
      </c>
      <c r="D92" s="373"/>
      <c r="E92" s="127">
        <f>SUM(E85:E91)</f>
        <v>141</v>
      </c>
      <c r="F92" s="127">
        <f>SUM(F85:F91)</f>
        <v>223</v>
      </c>
      <c r="G92" s="127">
        <f>SUM(G85:G91)</f>
        <v>269</v>
      </c>
      <c r="H92" s="127">
        <f>SUM(H85:H91)</f>
        <v>429</v>
      </c>
      <c r="I92" s="127">
        <f>SUM(I85:I91)</f>
        <v>817</v>
      </c>
      <c r="J92" s="127">
        <f>SUM(J85:J91)</f>
        <v>683</v>
      </c>
      <c r="K92" s="127">
        <f>SUM(K85:K91)</f>
        <v>757</v>
      </c>
      <c r="L92" s="127">
        <f>SUM(L85:L91)</f>
        <v>648</v>
      </c>
      <c r="M92" s="127">
        <f>SUM(M85:M91)</f>
        <v>803</v>
      </c>
      <c r="N92" s="127">
        <f>SUM(N85:N91)</f>
        <v>847</v>
      </c>
      <c r="O92" s="127">
        <f>SUM(O85:O91)</f>
        <v>670</v>
      </c>
      <c r="P92" s="127">
        <f>SUM(P85:P91)</f>
        <v>740</v>
      </c>
      <c r="Q92" s="127">
        <f>SUM(Q85:Q91)</f>
        <v>495</v>
      </c>
      <c r="R92" s="127">
        <f>SUM(R85:R91)</f>
        <v>285</v>
      </c>
      <c r="S92" s="127">
        <f>SUM(S85:S91)</f>
        <v>161</v>
      </c>
      <c r="T92" s="127">
        <f>SUM(T85:T91)</f>
        <v>88</v>
      </c>
      <c r="U92" s="127">
        <f>SUM(U85:U91)</f>
        <v>57</v>
      </c>
      <c r="V92" s="127">
        <f>SUM(V85:V91)</f>
        <v>28</v>
      </c>
      <c r="W92" s="127">
        <f>SUM(W85:W91)</f>
        <v>10</v>
      </c>
      <c r="X92" s="127">
        <f>SUM(X85:X91)</f>
        <v>7</v>
      </c>
      <c r="Y92" s="127">
        <f>SUM(Y85:Y91)</f>
        <v>2</v>
      </c>
      <c r="Z92" s="127">
        <f>SUM(Z85:Z91)</f>
        <v>2</v>
      </c>
      <c r="AA92" s="122">
        <f>SUM(AA85:AA91)</f>
        <v>8162</v>
      </c>
    </row>
    <row r="93" spans="1:27" ht="15" customHeight="1">
      <c r="A93" s="370"/>
      <c r="B93" s="369" t="s">
        <v>486</v>
      </c>
      <c r="C93" s="310"/>
      <c r="D93" s="310"/>
      <c r="E93" s="127">
        <f>E92+E84</f>
        <v>223</v>
      </c>
      <c r="F93" s="127">
        <f>F92+F84</f>
        <v>314</v>
      </c>
      <c r="G93" s="127">
        <f>G92+G84</f>
        <v>387</v>
      </c>
      <c r="H93" s="127">
        <f>H92+H84</f>
        <v>607</v>
      </c>
      <c r="I93" s="129">
        <f>I92+I84</f>
        <v>1233</v>
      </c>
      <c r="J93" s="127">
        <f>J92+J84</f>
        <v>955</v>
      </c>
      <c r="K93" s="127">
        <f>K92+K84</f>
        <v>1155</v>
      </c>
      <c r="L93" s="127">
        <f>L92+L84</f>
        <v>1008</v>
      </c>
      <c r="M93" s="127">
        <f>M92+M84</f>
        <v>1138</v>
      </c>
      <c r="N93" s="127">
        <f>N92+N84</f>
        <v>1218</v>
      </c>
      <c r="O93" s="127">
        <f>O92+O84</f>
        <v>1021</v>
      </c>
      <c r="P93" s="127">
        <f>P92+P84</f>
        <v>1157</v>
      </c>
      <c r="Q93" s="127">
        <f>Q92+Q84</f>
        <v>865</v>
      </c>
      <c r="R93" s="127">
        <f>R92+R84</f>
        <v>523</v>
      </c>
      <c r="S93" s="127">
        <f>S92+S84</f>
        <v>354</v>
      </c>
      <c r="T93" s="127">
        <f>T92+T84</f>
        <v>186</v>
      </c>
      <c r="U93" s="127">
        <f>U92+U84</f>
        <v>121</v>
      </c>
      <c r="V93" s="127">
        <f>V92+V84</f>
        <v>67</v>
      </c>
      <c r="W93" s="127">
        <f>W92+W84</f>
        <v>24</v>
      </c>
      <c r="X93" s="127">
        <f>X92+X84</f>
        <v>8</v>
      </c>
      <c r="Y93" s="127">
        <f>Y92+Y84</f>
        <v>16</v>
      </c>
      <c r="Z93" s="127">
        <f>Z92+Z84</f>
        <v>2</v>
      </c>
      <c r="AA93" s="122">
        <f>AA92+AA84</f>
        <v>12582</v>
      </c>
    </row>
    <row r="94" spans="1:27" ht="15" customHeight="1">
      <c r="A94" s="89"/>
      <c r="B94" s="369" t="s">
        <v>604</v>
      </c>
      <c r="C94" s="310"/>
      <c r="D94" s="310"/>
      <c r="E94" s="127"/>
      <c r="F94" s="127"/>
      <c r="G94" s="127"/>
      <c r="H94" s="127"/>
      <c r="I94" s="127"/>
      <c r="J94" s="127"/>
      <c r="K94" s="127"/>
      <c r="L94" s="127"/>
      <c r="M94" s="127"/>
      <c r="N94" s="127"/>
      <c r="O94" s="127"/>
      <c r="P94" s="127"/>
      <c r="Q94" s="127"/>
      <c r="R94" s="127"/>
      <c r="S94" s="127"/>
      <c r="T94" s="127"/>
      <c r="U94" s="127"/>
      <c r="V94" s="127"/>
      <c r="W94" s="127"/>
      <c r="X94" s="127"/>
      <c r="Y94" s="127"/>
      <c r="Z94" s="127"/>
      <c r="AA94" s="122"/>
    </row>
    <row r="95" spans="1:27" ht="15" customHeight="1">
      <c r="A95" s="373" t="s">
        <v>383</v>
      </c>
      <c r="B95" s="373"/>
      <c r="C95" s="373"/>
      <c r="D95" s="373"/>
      <c r="E95" s="127">
        <v>0</v>
      </c>
      <c r="F95" s="127">
        <v>0</v>
      </c>
      <c r="G95" s="127">
        <v>0</v>
      </c>
      <c r="H95" s="127">
        <v>0</v>
      </c>
      <c r="I95" s="127">
        <v>0</v>
      </c>
      <c r="J95" s="127">
        <v>3</v>
      </c>
      <c r="K95" s="127">
        <v>14</v>
      </c>
      <c r="L95" s="127">
        <v>22</v>
      </c>
      <c r="M95" s="127">
        <v>30</v>
      </c>
      <c r="N95" s="127">
        <v>26</v>
      </c>
      <c r="O95" s="127">
        <v>20</v>
      </c>
      <c r="P95" s="127">
        <v>7</v>
      </c>
      <c r="Q95" s="127">
        <v>6</v>
      </c>
      <c r="R95" s="127">
        <v>5</v>
      </c>
      <c r="S95" s="127">
        <v>0</v>
      </c>
      <c r="T95" s="127">
        <v>1</v>
      </c>
      <c r="U95" s="127">
        <v>0</v>
      </c>
      <c r="V95" s="127">
        <v>0</v>
      </c>
      <c r="W95" s="127">
        <v>0</v>
      </c>
      <c r="X95" s="127">
        <v>0</v>
      </c>
      <c r="Y95" s="127">
        <v>2</v>
      </c>
      <c r="Z95" s="127">
        <v>0</v>
      </c>
      <c r="AA95" s="122">
        <f>SUM(E95:Z95)</f>
        <v>136</v>
      </c>
    </row>
    <row r="96" spans="1:27" ht="15" customHeight="1">
      <c r="A96" s="374" t="s">
        <v>247</v>
      </c>
      <c r="B96" s="374"/>
      <c r="C96" s="374"/>
      <c r="D96" s="374"/>
      <c r="E96" s="127">
        <f>E95+E93+E78+E50+E26</f>
        <v>1004</v>
      </c>
      <c r="F96" s="127">
        <f>F95+F93+F78+F50+F26</f>
        <v>1591</v>
      </c>
      <c r="G96" s="127">
        <f>G95+G93+G78+G50+G26</f>
        <v>2134</v>
      </c>
      <c r="H96" s="127">
        <f>H95+H93+H78+H50+H26</f>
        <v>3472</v>
      </c>
      <c r="I96" s="127">
        <f>I95+I93+I78+I50+I26</f>
        <v>7770</v>
      </c>
      <c r="J96" s="127">
        <f>J95+J93+J78+J50+J26</f>
        <v>5488</v>
      </c>
      <c r="K96" s="127">
        <f>K95+K93+K78+K50+K26</f>
        <v>6028</v>
      </c>
      <c r="L96" s="127">
        <f>L95+L93+L78+L50+L26</f>
        <v>5523</v>
      </c>
      <c r="M96" s="127">
        <f>M95+M93+M78+M50+M26</f>
        <v>5433</v>
      </c>
      <c r="N96" s="127">
        <f>N95+N93+N78+N50+N26</f>
        <v>6136</v>
      </c>
      <c r="O96" s="127">
        <f>O95+O93+O78+O50+O26</f>
        <v>6327</v>
      </c>
      <c r="P96" s="127">
        <f>P95+P93+P78+P50+P26</f>
        <v>7241</v>
      </c>
      <c r="Q96" s="127">
        <f>Q95+Q93+Q78+Q50+Q26</f>
        <v>5575</v>
      </c>
      <c r="R96" s="127">
        <f>R95+R93+R78+R50+R26</f>
        <v>3718</v>
      </c>
      <c r="S96" s="127">
        <f>S95+S93+S78+S50+S26</f>
        <v>2452</v>
      </c>
      <c r="T96" s="127">
        <f>T95+T93+T78+T50+T26</f>
        <v>1711</v>
      </c>
      <c r="U96" s="127">
        <f>U95+U93+U78+U50+U26</f>
        <v>919</v>
      </c>
      <c r="V96" s="127">
        <f>V95+V93+V78+V50+V26</f>
        <v>507</v>
      </c>
      <c r="W96" s="127">
        <f>W95+W93+W78+W50+W26</f>
        <v>205</v>
      </c>
      <c r="X96" s="127">
        <f>X95+X93+X78+X50+X26</f>
        <v>84</v>
      </c>
      <c r="Y96" s="127">
        <f>Y95+Y93+Y78+Y50+Y26</f>
        <v>213</v>
      </c>
      <c r="Z96" s="127">
        <f>Z95+Z93+Z78+Z50+Z26</f>
        <v>2</v>
      </c>
      <c r="AA96" s="122">
        <f>AA95+AA93+AA78+AA50+AA26</f>
        <v>73533</v>
      </c>
    </row>
    <row r="97" spans="5:28" ht="13.5">
      <c r="E97" s="128"/>
      <c r="F97" s="128"/>
      <c r="G97" s="128"/>
      <c r="H97" s="128"/>
      <c r="I97" s="128"/>
      <c r="J97" s="128"/>
      <c r="K97" s="128"/>
      <c r="L97" s="128"/>
      <c r="M97" s="128"/>
      <c r="N97" s="128"/>
      <c r="O97" s="128"/>
      <c r="P97" s="128"/>
      <c r="Q97" s="128"/>
      <c r="R97" s="128"/>
      <c r="S97" s="128"/>
      <c r="T97" s="128"/>
      <c r="U97" s="128"/>
      <c r="V97" s="128"/>
      <c r="W97" s="128"/>
      <c r="X97" s="128"/>
      <c r="Y97" s="128"/>
      <c r="Z97" s="128"/>
      <c r="AA97" s="123"/>
      <c r="AB97" s="120"/>
    </row>
    <row r="98" spans="5:27" ht="13.5">
      <c r="E98" s="128"/>
      <c r="F98" s="128"/>
      <c r="G98" s="128"/>
      <c r="H98" s="128"/>
      <c r="I98" s="128"/>
      <c r="J98" s="128"/>
      <c r="K98" s="128"/>
      <c r="L98" s="128"/>
      <c r="M98" s="128"/>
      <c r="N98" s="128"/>
      <c r="O98" s="128"/>
      <c r="P98" s="128"/>
      <c r="Q98" s="128"/>
      <c r="R98" s="128"/>
      <c r="S98" s="128"/>
      <c r="T98" s="128"/>
      <c r="U98" s="128"/>
      <c r="V98" s="128"/>
      <c r="W98" s="128"/>
      <c r="X98" s="128"/>
      <c r="Y98" s="128"/>
      <c r="Z98" s="128"/>
      <c r="AA98" s="124"/>
    </row>
    <row r="99" spans="5:27" ht="13.5">
      <c r="E99" s="128"/>
      <c r="F99" s="128"/>
      <c r="G99" s="128"/>
      <c r="H99" s="128"/>
      <c r="I99" s="128"/>
      <c r="J99" s="128"/>
      <c r="K99" s="128"/>
      <c r="L99" s="128"/>
      <c r="M99" s="128"/>
      <c r="N99" s="128"/>
      <c r="O99" s="128"/>
      <c r="P99" s="128"/>
      <c r="Q99" s="128"/>
      <c r="R99" s="128"/>
      <c r="S99" s="128"/>
      <c r="T99" s="128"/>
      <c r="U99" s="128"/>
      <c r="V99" s="128"/>
      <c r="W99" s="128"/>
      <c r="X99" s="128"/>
      <c r="Y99" s="128"/>
      <c r="Z99" s="128"/>
      <c r="AA99" s="124"/>
    </row>
    <row r="100" spans="5:27" ht="13.5">
      <c r="E100" s="128"/>
      <c r="F100" s="128"/>
      <c r="G100" s="128"/>
      <c r="H100" s="128"/>
      <c r="I100" s="128"/>
      <c r="J100" s="128"/>
      <c r="K100" s="128"/>
      <c r="L100" s="128"/>
      <c r="M100" s="128"/>
      <c r="N100" s="128"/>
      <c r="O100" s="128"/>
      <c r="P100" s="128"/>
      <c r="Q100" s="128"/>
      <c r="R100" s="128"/>
      <c r="S100" s="128"/>
      <c r="T100" s="128"/>
      <c r="U100" s="128"/>
      <c r="V100" s="128"/>
      <c r="W100" s="128"/>
      <c r="X100" s="128"/>
      <c r="Y100" s="128"/>
      <c r="Z100" s="128"/>
      <c r="AA100" s="124"/>
    </row>
    <row r="101" spans="5:27" ht="13.5">
      <c r="E101" s="128"/>
      <c r="F101" s="128"/>
      <c r="G101" s="128"/>
      <c r="H101" s="128"/>
      <c r="I101" s="128"/>
      <c r="J101" s="128"/>
      <c r="K101" s="128"/>
      <c r="L101" s="128"/>
      <c r="M101" s="128"/>
      <c r="N101" s="128"/>
      <c r="O101" s="128"/>
      <c r="P101" s="128"/>
      <c r="Q101" s="128"/>
      <c r="R101" s="128"/>
      <c r="S101" s="128"/>
      <c r="T101" s="128"/>
      <c r="U101" s="128"/>
      <c r="V101" s="128"/>
      <c r="W101" s="128"/>
      <c r="X101" s="128"/>
      <c r="Y101" s="128"/>
      <c r="Z101" s="128"/>
      <c r="AA101" s="124"/>
    </row>
    <row r="102" spans="5:27" ht="13.5">
      <c r="E102" s="128"/>
      <c r="F102" s="128"/>
      <c r="G102" s="128"/>
      <c r="H102" s="128"/>
      <c r="I102" s="128"/>
      <c r="J102" s="128"/>
      <c r="K102" s="128"/>
      <c r="L102" s="128"/>
      <c r="M102" s="128"/>
      <c r="N102" s="128"/>
      <c r="O102" s="128"/>
      <c r="P102" s="128"/>
      <c r="Q102" s="128"/>
      <c r="R102" s="128"/>
      <c r="S102" s="128"/>
      <c r="T102" s="128"/>
      <c r="U102" s="128"/>
      <c r="V102" s="128"/>
      <c r="W102" s="128"/>
      <c r="X102" s="128"/>
      <c r="Y102" s="128"/>
      <c r="Z102" s="128"/>
      <c r="AA102" s="124"/>
    </row>
    <row r="103" spans="5:27" ht="13.5">
      <c r="E103" s="128"/>
      <c r="F103" s="128"/>
      <c r="G103" s="128"/>
      <c r="H103" s="128"/>
      <c r="I103" s="128"/>
      <c r="J103" s="128"/>
      <c r="K103" s="128"/>
      <c r="L103" s="128"/>
      <c r="M103" s="128"/>
      <c r="N103" s="128"/>
      <c r="O103" s="128"/>
      <c r="P103" s="128"/>
      <c r="Q103" s="128"/>
      <c r="R103" s="128"/>
      <c r="S103" s="128"/>
      <c r="T103" s="128"/>
      <c r="U103" s="128"/>
      <c r="V103" s="128"/>
      <c r="W103" s="128"/>
      <c r="X103" s="128"/>
      <c r="Y103" s="128"/>
      <c r="Z103" s="128"/>
      <c r="AA103" s="124"/>
    </row>
    <row r="104" spans="5:27" ht="13.5">
      <c r="E104" s="128"/>
      <c r="F104" s="128"/>
      <c r="G104" s="128"/>
      <c r="H104" s="128"/>
      <c r="I104" s="128"/>
      <c r="J104" s="128"/>
      <c r="K104" s="128"/>
      <c r="L104" s="128"/>
      <c r="M104" s="128"/>
      <c r="N104" s="128"/>
      <c r="O104" s="128"/>
      <c r="P104" s="128"/>
      <c r="Q104" s="128"/>
      <c r="R104" s="128"/>
      <c r="S104" s="128"/>
      <c r="T104" s="128"/>
      <c r="U104" s="128"/>
      <c r="V104" s="128"/>
      <c r="W104" s="128"/>
      <c r="X104" s="128"/>
      <c r="Y104" s="128"/>
      <c r="Z104" s="128"/>
      <c r="AA104" s="124"/>
    </row>
    <row r="105" spans="5:27" ht="13.5">
      <c r="E105" s="128"/>
      <c r="F105" s="128"/>
      <c r="G105" s="128"/>
      <c r="H105" s="128"/>
      <c r="I105" s="128"/>
      <c r="J105" s="128"/>
      <c r="K105" s="128"/>
      <c r="L105" s="128"/>
      <c r="M105" s="128"/>
      <c r="N105" s="128"/>
      <c r="O105" s="128"/>
      <c r="P105" s="128"/>
      <c r="Q105" s="128"/>
      <c r="R105" s="128"/>
      <c r="S105" s="128"/>
      <c r="T105" s="128"/>
      <c r="U105" s="128"/>
      <c r="V105" s="128"/>
      <c r="W105" s="128"/>
      <c r="X105" s="128"/>
      <c r="Y105" s="128"/>
      <c r="Z105" s="128"/>
      <c r="AA105" s="124"/>
    </row>
    <row r="106" spans="5:27" ht="13.5">
      <c r="E106" s="128"/>
      <c r="F106" s="128"/>
      <c r="G106" s="128"/>
      <c r="H106" s="128"/>
      <c r="I106" s="128"/>
      <c r="J106" s="128"/>
      <c r="K106" s="128"/>
      <c r="L106" s="128"/>
      <c r="M106" s="128"/>
      <c r="N106" s="128"/>
      <c r="O106" s="128"/>
      <c r="P106" s="128"/>
      <c r="Q106" s="128"/>
      <c r="R106" s="128"/>
      <c r="S106" s="128"/>
      <c r="T106" s="128"/>
      <c r="U106" s="128"/>
      <c r="V106" s="128"/>
      <c r="W106" s="128"/>
      <c r="X106" s="128"/>
      <c r="Y106" s="128"/>
      <c r="Z106" s="128"/>
      <c r="AA106" s="124"/>
    </row>
    <row r="107" spans="5:27" ht="13.5">
      <c r="E107" s="128"/>
      <c r="F107" s="128"/>
      <c r="G107" s="128"/>
      <c r="H107" s="128"/>
      <c r="I107" s="128"/>
      <c r="J107" s="128"/>
      <c r="K107" s="128"/>
      <c r="L107" s="128"/>
      <c r="M107" s="128"/>
      <c r="N107" s="128"/>
      <c r="O107" s="128"/>
      <c r="P107" s="128"/>
      <c r="Q107" s="128"/>
      <c r="R107" s="128"/>
      <c r="S107" s="128"/>
      <c r="T107" s="128"/>
      <c r="U107" s="128"/>
      <c r="V107" s="128"/>
      <c r="W107" s="128"/>
      <c r="X107" s="128"/>
      <c r="Y107" s="128"/>
      <c r="Z107" s="128"/>
      <c r="AA107" s="124"/>
    </row>
    <row r="108" spans="5:27" ht="13.5">
      <c r="E108" s="128"/>
      <c r="F108" s="128"/>
      <c r="G108" s="128"/>
      <c r="H108" s="128"/>
      <c r="I108" s="128"/>
      <c r="J108" s="128"/>
      <c r="K108" s="128"/>
      <c r="L108" s="128"/>
      <c r="M108" s="128"/>
      <c r="N108" s="128"/>
      <c r="O108" s="128"/>
      <c r="P108" s="128"/>
      <c r="Q108" s="128"/>
      <c r="R108" s="128"/>
      <c r="S108" s="128"/>
      <c r="T108" s="128"/>
      <c r="U108" s="128"/>
      <c r="V108" s="128"/>
      <c r="W108" s="128"/>
      <c r="X108" s="128"/>
      <c r="Y108" s="128"/>
      <c r="Z108" s="128"/>
      <c r="AA108" s="124"/>
    </row>
    <row r="109" spans="5:27" ht="13.5">
      <c r="E109" s="128"/>
      <c r="F109" s="128"/>
      <c r="G109" s="128"/>
      <c r="H109" s="128"/>
      <c r="I109" s="128"/>
      <c r="J109" s="128"/>
      <c r="K109" s="128"/>
      <c r="L109" s="128"/>
      <c r="M109" s="128"/>
      <c r="N109" s="128"/>
      <c r="O109" s="128"/>
      <c r="P109" s="128"/>
      <c r="Q109" s="128"/>
      <c r="R109" s="128"/>
      <c r="S109" s="128"/>
      <c r="T109" s="128"/>
      <c r="U109" s="128"/>
      <c r="V109" s="128"/>
      <c r="W109" s="128"/>
      <c r="X109" s="128"/>
      <c r="Y109" s="128"/>
      <c r="Z109" s="128"/>
      <c r="AA109" s="124"/>
    </row>
    <row r="110" spans="5:27" ht="13.5">
      <c r="E110" s="128"/>
      <c r="F110" s="128"/>
      <c r="G110" s="128"/>
      <c r="H110" s="128"/>
      <c r="I110" s="128"/>
      <c r="J110" s="128"/>
      <c r="K110" s="128"/>
      <c r="L110" s="128"/>
      <c r="M110" s="128"/>
      <c r="N110" s="128"/>
      <c r="O110" s="128"/>
      <c r="P110" s="128"/>
      <c r="Q110" s="128"/>
      <c r="R110" s="128"/>
      <c r="S110" s="128"/>
      <c r="T110" s="128"/>
      <c r="U110" s="128"/>
      <c r="V110" s="128"/>
      <c r="W110" s="128"/>
      <c r="X110" s="128"/>
      <c r="Y110" s="128"/>
      <c r="Z110" s="128"/>
      <c r="AA110" s="124"/>
    </row>
    <row r="111" spans="5:27" ht="13.5">
      <c r="E111" s="128"/>
      <c r="F111" s="128"/>
      <c r="G111" s="128"/>
      <c r="H111" s="128"/>
      <c r="I111" s="128"/>
      <c r="J111" s="128"/>
      <c r="K111" s="128"/>
      <c r="L111" s="128"/>
      <c r="M111" s="128"/>
      <c r="N111" s="128"/>
      <c r="O111" s="128"/>
      <c r="P111" s="128"/>
      <c r="Q111" s="128"/>
      <c r="R111" s="128"/>
      <c r="S111" s="128"/>
      <c r="T111" s="128"/>
      <c r="U111" s="128"/>
      <c r="V111" s="128"/>
      <c r="W111" s="128"/>
      <c r="X111" s="128"/>
      <c r="Y111" s="128"/>
      <c r="Z111" s="128"/>
      <c r="AA111" s="124"/>
    </row>
    <row r="112" spans="5:27" ht="13.5">
      <c r="E112" s="128"/>
      <c r="F112" s="128"/>
      <c r="G112" s="128"/>
      <c r="H112" s="128"/>
      <c r="I112" s="128"/>
      <c r="J112" s="128"/>
      <c r="K112" s="128"/>
      <c r="L112" s="128"/>
      <c r="M112" s="128"/>
      <c r="N112" s="128"/>
      <c r="O112" s="128"/>
      <c r="P112" s="128"/>
      <c r="Q112" s="128"/>
      <c r="R112" s="128"/>
      <c r="S112" s="128"/>
      <c r="T112" s="128"/>
      <c r="U112" s="128"/>
      <c r="V112" s="128"/>
      <c r="W112" s="128"/>
      <c r="X112" s="128"/>
      <c r="Y112" s="128"/>
      <c r="Z112" s="128"/>
      <c r="AA112" s="124"/>
    </row>
    <row r="113" spans="5:27" ht="13.5">
      <c r="E113" s="128"/>
      <c r="F113" s="128"/>
      <c r="G113" s="128"/>
      <c r="H113" s="128"/>
      <c r="I113" s="128"/>
      <c r="J113" s="128"/>
      <c r="K113" s="128"/>
      <c r="L113" s="128"/>
      <c r="M113" s="128"/>
      <c r="N113" s="128"/>
      <c r="O113" s="128"/>
      <c r="P113" s="128"/>
      <c r="Q113" s="128"/>
      <c r="R113" s="128"/>
      <c r="S113" s="128"/>
      <c r="T113" s="128"/>
      <c r="U113" s="128"/>
      <c r="V113" s="128"/>
      <c r="W113" s="128"/>
      <c r="X113" s="128"/>
      <c r="Y113" s="128"/>
      <c r="Z113" s="128"/>
      <c r="AA113" s="124"/>
    </row>
  </sheetData>
  <mergeCells count="62">
    <mergeCell ref="A96:D96"/>
    <mergeCell ref="A95:D95"/>
    <mergeCell ref="A2:A3"/>
    <mergeCell ref="B2:B3"/>
    <mergeCell ref="AA2:AA3"/>
    <mergeCell ref="E2:E3"/>
    <mergeCell ref="F2:F3"/>
    <mergeCell ref="T2:T3"/>
    <mergeCell ref="U2:U3"/>
    <mergeCell ref="Z2:Z3"/>
    <mergeCell ref="L2:L3"/>
    <mergeCell ref="O2:O3"/>
    <mergeCell ref="N2:N3"/>
    <mergeCell ref="K2:K3"/>
    <mergeCell ref="V2:V3"/>
    <mergeCell ref="W2:W3"/>
    <mergeCell ref="X2:X3"/>
    <mergeCell ref="Y2:Y3"/>
    <mergeCell ref="Q2:Q3"/>
    <mergeCell ref="P2:P3"/>
    <mergeCell ref="S2:S3"/>
    <mergeCell ref="M2:M3"/>
    <mergeCell ref="G2:G3"/>
    <mergeCell ref="R2:R3"/>
    <mergeCell ref="J2:J3"/>
    <mergeCell ref="I2:I3"/>
    <mergeCell ref="H2:H3"/>
    <mergeCell ref="B94:D94"/>
    <mergeCell ref="C77:D77"/>
    <mergeCell ref="B78:D78"/>
    <mergeCell ref="A51:A78"/>
    <mergeCell ref="B19:B25"/>
    <mergeCell ref="A79:A93"/>
    <mergeCell ref="B93:D93"/>
    <mergeCell ref="B79:B84"/>
    <mergeCell ref="B85:B92"/>
    <mergeCell ref="C84:D84"/>
    <mergeCell ref="B4:B11"/>
    <mergeCell ref="C11:D11"/>
    <mergeCell ref="C18:D18"/>
    <mergeCell ref="C92:D92"/>
    <mergeCell ref="C70:D70"/>
    <mergeCell ref="C31:D31"/>
    <mergeCell ref="B27:B31"/>
    <mergeCell ref="B51:B56"/>
    <mergeCell ref="C56:D56"/>
    <mergeCell ref="B57:B63"/>
    <mergeCell ref="C63:D63"/>
    <mergeCell ref="B64:B70"/>
    <mergeCell ref="B71:B77"/>
    <mergeCell ref="B50:D50"/>
    <mergeCell ref="A4:A26"/>
    <mergeCell ref="B26:D26"/>
    <mergeCell ref="A27:A50"/>
    <mergeCell ref="C25:D25"/>
    <mergeCell ref="B12:B18"/>
    <mergeCell ref="C37:D37"/>
    <mergeCell ref="B38:B43"/>
    <mergeCell ref="C43:D43"/>
    <mergeCell ref="C49:D49"/>
    <mergeCell ref="B44:B49"/>
    <mergeCell ref="B32:B37"/>
  </mergeCells>
  <printOptions horizontalCentered="1"/>
  <pageMargins left="0.590416669845581" right="0.590416669845581" top="0.511388897895813" bottom="0.511388897895813" header="0" footer="0.1966666728258133"/>
  <pageSetup horizontalDpi="600" verticalDpi="600" orientation="portrait" paperSize="9" copies="1"/>
  <headerFooter>
    <oddFooter>&amp;L&amp;"돋움체,Italic"&amp;9 2015년 마산교구 통계&amp;R&amp;"새굴림,Italic"&amp;9 2015년 마산교구 통계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Hancom Office Hcell 2014 VP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samu02</dc:creator>
  <cp:keywords/>
  <dc:description/>
  <cp:lastModifiedBy>사무처3</cp:lastModifiedBy>
  <cp:lastPrinted>2016-03-07T01:11:51Z</cp:lastPrinted>
  <dcterms:created xsi:type="dcterms:W3CDTF">2002-06-24T07:09:36Z</dcterms:created>
  <dcterms:modified xsi:type="dcterms:W3CDTF">2016-03-07T01:41:19Z</dcterms:modified>
  <cp:category/>
  <cp:version/>
  <cp:contentType/>
  <cp:contentStatus/>
  <cp:revision>181</cp:revision>
</cp:coreProperties>
</file>